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2019 год" sheetId="1" r:id="rId1"/>
  </sheets>
  <definedNames>
    <definedName name="_xlnm.Print_Titles" localSheetId="0">'2019 год'!$10:$10</definedName>
    <definedName name="_xlnm.Print_Area" localSheetId="0">'2019 год'!$A$1:$J$49</definedName>
  </definedNames>
  <calcPr fullCalcOnLoad="1" fullPrecision="0"/>
</workbook>
</file>

<file path=xl/comments1.xml><?xml version="1.0" encoding="utf-8"?>
<comments xmlns="http://schemas.openxmlformats.org/spreadsheetml/2006/main">
  <authors>
    <author>Chesnokova</author>
  </authors>
  <commentList>
    <comment ref="G9" authorId="0">
      <text>
        <r>
          <rPr>
            <b/>
            <sz val="8"/>
            <rFont val="Tahoma"/>
            <family val="2"/>
          </rPr>
          <t>Chesnokova:</t>
        </r>
        <r>
          <rPr>
            <sz val="8"/>
            <rFont val="Tahoma"/>
            <family val="2"/>
          </rPr>
          <t xml:space="preserve">
31.10.16 - НВ сказала ставить как в приложении по оценке 2016, а не план</t>
        </r>
      </text>
    </comment>
    <comment ref="G13" authorId="0">
      <text>
        <r>
          <rPr>
            <b/>
            <sz val="8"/>
            <rFont val="Tahoma"/>
            <family val="2"/>
          </rPr>
          <t>Chesnokova:</t>
        </r>
        <r>
          <rPr>
            <sz val="8"/>
            <rFont val="Tahoma"/>
            <family val="2"/>
          </rPr>
          <t xml:space="preserve">
оценка</t>
        </r>
      </text>
    </comment>
    <comment ref="G14" authorId="0">
      <text>
        <r>
          <rPr>
            <b/>
            <sz val="8"/>
            <rFont val="Tahoma"/>
            <family val="2"/>
          </rPr>
          <t>Chesnokova:</t>
        </r>
        <r>
          <rPr>
            <sz val="8"/>
            <rFont val="Tahoma"/>
            <family val="2"/>
          </rPr>
          <t xml:space="preserve">
оценка</t>
        </r>
      </text>
    </comment>
    <comment ref="G17" authorId="0">
      <text>
        <r>
          <rPr>
            <b/>
            <sz val="8"/>
            <rFont val="Tahoma"/>
            <family val="2"/>
          </rPr>
          <t>Chesnokova:</t>
        </r>
        <r>
          <rPr>
            <sz val="8"/>
            <rFont val="Tahoma"/>
            <family val="2"/>
          </rPr>
          <t xml:space="preserve">
оценка</t>
        </r>
      </text>
    </comment>
    <comment ref="G20" authorId="0">
      <text>
        <r>
          <rPr>
            <b/>
            <sz val="8"/>
            <rFont val="Tahoma"/>
            <family val="2"/>
          </rPr>
          <t>Chesnokova:</t>
        </r>
        <r>
          <rPr>
            <sz val="8"/>
            <rFont val="Tahoma"/>
            <family val="2"/>
          </rPr>
          <t xml:space="preserve">
оценка</t>
        </r>
      </text>
    </comment>
  </commentList>
</comments>
</file>

<file path=xl/sharedStrings.xml><?xml version="1.0" encoding="utf-8"?>
<sst xmlns="http://schemas.openxmlformats.org/spreadsheetml/2006/main" count="68" uniqueCount="64">
  <si>
    <t>(тыс.руб.)</t>
  </si>
  <si>
    <t>Направления</t>
  </si>
  <si>
    <t>№ п/п</t>
  </si>
  <si>
    <t>1.1.</t>
  </si>
  <si>
    <t>1.2.</t>
  </si>
  <si>
    <t>1.3.</t>
  </si>
  <si>
    <t>2.1.</t>
  </si>
  <si>
    <t>2.2.</t>
  </si>
  <si>
    <t>3.1.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</si>
  <si>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</si>
  <si>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</si>
  <si>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</si>
  <si>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</si>
  <si>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</si>
  <si>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</si>
  <si>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</si>
  <si>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</si>
  <si>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</si>
  <si>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I</t>
  </si>
  <si>
    <t>Доходы, в том числе:</t>
  </si>
  <si>
    <t>II</t>
  </si>
  <si>
    <t>Расходы, в том числе:</t>
  </si>
  <si>
    <t>Дефицит</t>
  </si>
  <si>
    <t>доходы от возврата остатков межбюджетных трансфертов прошлых лет</t>
  </si>
  <si>
    <t>3.2.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</si>
  <si>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местный бюджет – в размере 100%</t>
  </si>
  <si>
    <t>государственная пошлина за выдачу органом местного самоуправления ЗАТО Северск специального разрешения на движение по автомобильным дорогам транспортных средств, осуществляющих перевозки опасных, тяжеловесных и(или) крупногабаритных грузов, зачисляемая в бюджет ЗАТО Северск, - в размере 100%</t>
  </si>
  <si>
    <t>доходы от реализации имущества, находящегося в собственности ЗАТО Северск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имуществу, - в размере 50%</t>
  </si>
  <si>
    <t>плата в счет возмещения вреда, причиняемого автомобильным дорогам общего пользования местного значения транспортными средствами, осуществляющими перевозки тяжеловесных и(или) крупногабаритных грузов, - в размере 100%</t>
  </si>
  <si>
    <t>часть средств дотации бюджетам закрытых административно-территориальных образований в сумме, определенной Решением Думы ЗАТО Северск о бюджете ЗАТО Северск на очередной финансовый год и плановый период на осуществление бюджетных инвестиций в строительство и реконструкцию автомобильных дорог</t>
  </si>
  <si>
    <t>прочие денежные взыскания (штрафы) за правонарушения в области дорожного движения – в размере 100%</t>
  </si>
  <si>
    <t>1.4.</t>
  </si>
  <si>
    <t>1.5.</t>
  </si>
  <si>
    <t>% испол-нения</t>
  </si>
  <si>
    <t>Оценка 2017</t>
  </si>
  <si>
    <t>1.6.</t>
  </si>
  <si>
    <t>2.3.</t>
  </si>
  <si>
    <t>10.</t>
  </si>
  <si>
    <t>денежные срредства, поступающие в бюджет от уплаты неустоек (штрафов, пеней), а так же от возмещения убытков заказчика, взысканных в утановленном порядке в связи с нарушением условий контракта, договорв, финансируемых за счет средств дорожного фонда или в связи с уклоненем от заключения таких контрактов, договорв; денежные средства внесенные в качестве обеспечения заявки на участие в конкурсе или аукционе в случае уклонения от заключения контракта</t>
  </si>
  <si>
    <t>межбюджетные трансферты и субсидии на финансовое обеспечение дорожной деятельности в отношении автомобильных дорог местного значения общего пользования, на строительство, реконструкцию, капитальный ремонт и ремонт автомобильных дорог, капитальный ремонт и ремонт дворовых территорий многоквартирных домов, проездов к дворовым территориям многоквартирных домов, а также иных мероприятий, связанных с обеспечением развития дорожного хозяйства муниципального образования ЗАТО Северск – в размере 100%</t>
  </si>
  <si>
    <t>штрафы за нарушение правил перевозки крупногабаритных и тяжеловесных грузов по автомобильным дорогам общего пользования местного значения - в размере 100%, за ПДД</t>
  </si>
  <si>
    <t xml:space="preserve">ОТЧЕТ
об исполнении муниципального дорожного фонда за счет средств бюджета
 ЗАТО Северск за 2019 год
</t>
  </si>
  <si>
    <t>Приложение 12</t>
  </si>
  <si>
    <t>к Решению Думы ЗАТО Северск</t>
  </si>
  <si>
    <t>Утверждено Думой ЗАТО Северск</t>
  </si>
  <si>
    <t>Исполнено 2019 год</t>
  </si>
  <si>
    <t>77 38 86</t>
  </si>
  <si>
    <t>77 23 83</t>
  </si>
  <si>
    <t>подпрограмма "Повышение безопасности дорожного движения на территории ЗАТО Северск"</t>
  </si>
  <si>
    <t>ведомственная целевая программа "Организация уличного освещения и текущего содержания электрооборудования объектов благоустройства и объектов дорожного обустройства ЗАТО Северск"</t>
  </si>
  <si>
    <t>подпрограмма "Организация гостевых стоянок автотранспорта и расширение внутриквартальных проездов на внутридворовых территориях г.Северска"</t>
  </si>
  <si>
    <t>ведомственная целевая программа "Организация мероприятий по текущему содержанию и ремонту  объектов улично-дорожной сети и внешнего благоуйстройства"</t>
  </si>
  <si>
    <t>ведомственная целевая программа "Организация мероприятий по техническому обслуживанию и текущему содержанию технических средств организации дорожного движения на территории ЗАТО Северск Томской области" (подпрограмма "Повышение безопасности дорожного движения на территории ЗАТО Северск")</t>
  </si>
  <si>
    <t>ведомственная целевая программа "Организация мероприятий по текущему содержанию и ремонту  объектов улично-дорожной сети и внешнего благоустройства" (подпрограмма "Текущее содержание объектов улично-дорожной сети и внешнего благоустройства")</t>
  </si>
  <si>
    <t>УЖКХ ТиС</t>
  </si>
  <si>
    <t>УКС Администрации ЗАТО Северск</t>
  </si>
  <si>
    <t>ведомственная целевая программа "Капитальный ремонт объектов улично-дорожной сети" (подпрограмма "Улучшение качественного состояния объектов улично-дорожной сети")</t>
  </si>
  <si>
    <t>основное мероприятие: участие в региональном проекте "Дорожная сеть"</t>
  </si>
  <si>
    <t>УВГТ Администрации ЗАТО Северск</t>
  </si>
  <si>
    <t>приведение объектов муниципальной собственности в соответствие требованиям нормативных стандартов в части безопасности дорожного движения</t>
  </si>
  <si>
    <t>ведомственная целевая программа "Содержание и ремонт улично-дорожной сети внегородских территорий ЗАТО Северск"</t>
  </si>
  <si>
    <t>Жиянова Наталия Валентиновна</t>
  </si>
  <si>
    <t>Чеснокова Елена Викторовна</t>
  </si>
  <si>
    <r>
      <t>от __</t>
    </r>
    <r>
      <rPr>
        <u val="single"/>
        <sz val="12"/>
        <rFont val="Times New Roman"/>
        <family val="1"/>
      </rPr>
      <t>23.06.2020</t>
    </r>
    <r>
      <rPr>
        <sz val="12"/>
        <rFont val="Times New Roman"/>
        <family val="1"/>
      </rPr>
      <t>__ №____</t>
    </r>
    <r>
      <rPr>
        <u val="single"/>
        <sz val="12"/>
        <rFont val="Times New Roman"/>
        <family val="1"/>
      </rPr>
      <t>65/1</t>
    </r>
    <r>
      <rPr>
        <sz val="12"/>
        <rFont val="Times New Roman"/>
        <family val="1"/>
      </rPr>
      <t>_____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</si>
</sst>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_р_."/>
    <numFmt numFmtId="175" formatCode="00000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/d"/>
    <numFmt numFmtId="185" formatCode="&quot;$&quot;#,##0.00"/>
    <numFmt numFmtId="186" formatCode="m/d/yyyy;@"/>
    <numFmt numFmtId="187" formatCode="[$-409]dddd\,\ mmmm\ dd\,\ yyyy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7.5"/>
      <color indexed="12"/>
      <name val="Arial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u val="single"/>
      <sz val="7.5"/>
      <color indexed="20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indexed="9"/>
      <name val="Times New Roman"/>
      <family val="1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u val="single"/>
      <sz val="7.5"/>
      <color theme="10"/>
      <name val="Arial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u val="single"/>
      <sz val="7.5"/>
      <color theme="11"/>
      <name val="Arial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  <font>
      <sz val="12"/>
      <color theme="0"/>
      <name val="Times New Roman"/>
      <family val="1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0" borderId="7" applyNumberFormat="0" applyAlignment="0" applyProtection="0"/>
    <xf numFmtId="0" fontId="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</cellStyleXfs>
  <cellXfs count="70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4" fontId="9" fillId="0" borderId="10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 wrapText="1"/>
    </xf>
    <xf numFmtId="4" fontId="9" fillId="0" borderId="0" xfId="0" applyNumberFormat="1" applyFont="1" applyFill="1" applyBorder="1" applyAlignment="1" applyProtection="1">
      <alignment vertical="center" wrapText="1"/>
      <protection/>
    </xf>
    <xf numFmtId="0" fontId="1" fillId="2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25" borderId="10" xfId="0" applyNumberFormat="1" applyFont="1" applyFill="1" applyBorder="1" applyAlignment="1">
      <alignment horizontal="center" vertical="center" wrapText="1"/>
    </xf>
    <xf numFmtId="4" fontId="9" fillId="25" borderId="10" xfId="0" applyNumberFormat="1" applyFont="1" applyFill="1" applyBorder="1" applyAlignment="1" applyProtection="1">
      <alignment vertical="center" wrapText="1"/>
      <protection/>
    </xf>
    <xf numFmtId="172" fontId="9" fillId="25" borderId="10" xfId="0" applyNumberFormat="1" applyFont="1" applyFill="1" applyBorder="1" applyAlignment="1" applyProtection="1">
      <alignment vertical="center" wrapText="1"/>
      <protection/>
    </xf>
    <xf numFmtId="4" fontId="3" fillId="25" borderId="10" xfId="0" applyNumberFormat="1" applyFont="1" applyFill="1" applyBorder="1" applyAlignment="1" applyProtection="1">
      <alignment vertical="center" wrapText="1"/>
      <protection/>
    </xf>
    <xf numFmtId="172" fontId="3" fillId="25" borderId="10" xfId="0" applyNumberFormat="1" applyFont="1" applyFill="1" applyBorder="1" applyAlignment="1" applyProtection="1">
      <alignment vertical="center" wrapText="1"/>
      <protection/>
    </xf>
    <xf numFmtId="172" fontId="45" fillId="25" borderId="10" xfId="0" applyNumberFormat="1" applyFont="1" applyFill="1" applyBorder="1" applyAlignment="1" applyProtection="1">
      <alignment vertical="center" wrapText="1"/>
      <protection/>
    </xf>
    <xf numFmtId="4" fontId="9" fillId="25" borderId="0" xfId="0" applyNumberFormat="1" applyFont="1" applyFill="1" applyBorder="1" applyAlignment="1" applyProtection="1">
      <alignment vertical="center" wrapText="1"/>
      <protection/>
    </xf>
    <xf numFmtId="0" fontId="2" fillId="25" borderId="0" xfId="0" applyFont="1" applyFill="1" applyAlignment="1">
      <alignment horizontal="center"/>
    </xf>
    <xf numFmtId="0" fontId="1" fillId="25" borderId="0" xfId="0" applyFont="1" applyFill="1" applyBorder="1" applyAlignment="1">
      <alignment horizontal="right" vertical="center"/>
    </xf>
    <xf numFmtId="0" fontId="1" fillId="25" borderId="10" xfId="0" applyFont="1" applyFill="1" applyBorder="1" applyAlignment="1">
      <alignment horizontal="center" vertical="center"/>
    </xf>
    <xf numFmtId="0" fontId="0" fillId="25" borderId="0" xfId="0" applyFill="1" applyAlignment="1">
      <alignment/>
    </xf>
    <xf numFmtId="0" fontId="1" fillId="25" borderId="0" xfId="0" applyFont="1" applyFill="1" applyBorder="1" applyAlignment="1">
      <alignment vertical="center"/>
    </xf>
    <xf numFmtId="4" fontId="1" fillId="25" borderId="10" xfId="0" applyNumberFormat="1" applyFont="1" applyFill="1" applyBorder="1" applyAlignment="1" applyProtection="1">
      <alignment vertical="center" wrapText="1"/>
      <protection/>
    </xf>
    <xf numFmtId="4" fontId="3" fillId="26" borderId="10" xfId="0" applyNumberFormat="1" applyFont="1" applyFill="1" applyBorder="1" applyAlignment="1" applyProtection="1">
      <alignment vertical="center" wrapText="1"/>
      <protection/>
    </xf>
    <xf numFmtId="4" fontId="12" fillId="25" borderId="0" xfId="0" applyNumberFormat="1" applyFont="1" applyFill="1" applyBorder="1" applyAlignment="1">
      <alignment/>
    </xf>
    <xf numFmtId="0" fontId="2" fillId="25" borderId="10" xfId="0" applyFont="1" applyFill="1" applyBorder="1" applyAlignment="1">
      <alignment horizontal="center" vertical="center" wrapText="1"/>
    </xf>
    <xf numFmtId="174" fontId="1" fillId="25" borderId="0" xfId="0" applyNumberFormat="1" applyFont="1" applyFill="1" applyAlignment="1">
      <alignment vertical="top"/>
    </xf>
    <xf numFmtId="173" fontId="1" fillId="0" borderId="0" xfId="53" applyNumberFormat="1" applyFont="1" applyFill="1" applyBorder="1" applyAlignment="1" applyProtection="1">
      <alignment horizontal="left" vertical="center"/>
      <protection/>
    </xf>
    <xf numFmtId="173" fontId="1" fillId="0" borderId="0" xfId="0" applyNumberFormat="1" applyFont="1" applyBorder="1" applyAlignment="1">
      <alignment vertical="center"/>
    </xf>
    <xf numFmtId="4" fontId="45" fillId="25" borderId="10" xfId="0" applyNumberFormat="1" applyFont="1" applyFill="1" applyBorder="1" applyAlignment="1" applyProtection="1">
      <alignment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25" borderId="10" xfId="0" applyFont="1" applyFill="1" applyBorder="1" applyAlignment="1">
      <alignment horizontal="left" vertical="center" wrapText="1"/>
    </xf>
    <xf numFmtId="0" fontId="1" fillId="25" borderId="12" xfId="0" applyFont="1" applyFill="1" applyBorder="1" applyAlignment="1">
      <alignment horizontal="left" vertical="center" wrapText="1"/>
    </xf>
    <xf numFmtId="0" fontId="1" fillId="25" borderId="13" xfId="0" applyFont="1" applyFill="1" applyBorder="1" applyAlignment="1">
      <alignment horizontal="left" vertical="center" wrapText="1"/>
    </xf>
    <xf numFmtId="0" fontId="1" fillId="25" borderId="14" xfId="0" applyFont="1" applyFill="1" applyBorder="1" applyAlignment="1">
      <alignment horizontal="left" vertical="center" wrapText="1"/>
    </xf>
    <xf numFmtId="0" fontId="1" fillId="25" borderId="10" xfId="0" applyNumberFormat="1" applyFont="1" applyFill="1" applyBorder="1" applyAlignment="1">
      <alignment horizontal="left" vertical="center" wrapText="1"/>
    </xf>
    <xf numFmtId="0" fontId="1" fillId="25" borderId="15" xfId="0" applyFont="1" applyFill="1" applyBorder="1" applyAlignment="1">
      <alignment horizontal="left" vertical="center" wrapText="1"/>
    </xf>
    <xf numFmtId="0" fontId="1" fillId="25" borderId="16" xfId="0" applyFont="1" applyFill="1" applyBorder="1" applyAlignment="1">
      <alignment horizontal="left" vertical="center" wrapText="1"/>
    </xf>
    <xf numFmtId="0" fontId="1" fillId="25" borderId="17" xfId="0" applyFont="1" applyFill="1" applyBorder="1" applyAlignment="1">
      <alignment horizontal="left" vertical="center" wrapText="1"/>
    </xf>
    <xf numFmtId="0" fontId="1" fillId="25" borderId="18" xfId="0" applyFont="1" applyFill="1" applyBorder="1" applyAlignment="1">
      <alignment horizontal="left" vertical="center" wrapText="1"/>
    </xf>
    <xf numFmtId="0" fontId="1" fillId="25" borderId="19" xfId="0" applyFont="1" applyFill="1" applyBorder="1" applyAlignment="1">
      <alignment horizontal="left" vertical="center" wrapText="1"/>
    </xf>
    <xf numFmtId="0" fontId="1" fillId="25" borderId="20" xfId="0" applyFont="1" applyFill="1" applyBorder="1" applyAlignment="1">
      <alignment horizontal="left" vertical="center" wrapText="1"/>
    </xf>
    <xf numFmtId="0" fontId="1" fillId="25" borderId="18" xfId="0" applyNumberFormat="1" applyFont="1" applyFill="1" applyBorder="1" applyAlignment="1">
      <alignment horizontal="left" vertical="center" wrapText="1"/>
    </xf>
    <xf numFmtId="0" fontId="1" fillId="25" borderId="19" xfId="0" applyNumberFormat="1" applyFont="1" applyFill="1" applyBorder="1" applyAlignment="1">
      <alignment horizontal="left" vertical="center" wrapText="1"/>
    </xf>
    <xf numFmtId="0" fontId="1" fillId="25" borderId="20" xfId="0" applyNumberFormat="1" applyFont="1" applyFill="1" applyBorder="1" applyAlignment="1">
      <alignment horizontal="left" vertical="center" wrapText="1"/>
    </xf>
    <xf numFmtId="0" fontId="1" fillId="25" borderId="18" xfId="0" applyNumberFormat="1" applyFont="1" applyFill="1" applyBorder="1" applyAlignment="1">
      <alignment horizontal="left" vertical="center" wrapText="1" shrinkToFit="1"/>
    </xf>
    <xf numFmtId="0" fontId="1" fillId="25" borderId="19" xfId="0" applyNumberFormat="1" applyFont="1" applyFill="1" applyBorder="1" applyAlignment="1">
      <alignment horizontal="left" vertical="center" wrapText="1" shrinkToFit="1"/>
    </xf>
    <xf numFmtId="0" fontId="1" fillId="25" borderId="18" xfId="0" applyNumberFormat="1" applyFont="1" applyFill="1" applyBorder="1" applyAlignment="1">
      <alignment horizontal="left" vertical="center" wrapText="1" shrinkToFit="1"/>
    </xf>
    <xf numFmtId="0" fontId="1" fillId="25" borderId="19" xfId="0" applyNumberFormat="1" applyFont="1" applyFill="1" applyBorder="1" applyAlignment="1">
      <alignment horizontal="left" vertical="center" wrapText="1" shrinkToFit="1"/>
    </xf>
    <xf numFmtId="0" fontId="1" fillId="25" borderId="20" xfId="0" applyNumberFormat="1" applyFont="1" applyFill="1" applyBorder="1" applyAlignment="1">
      <alignment horizontal="left" vertical="center" wrapText="1" shrinkToFi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1" fillId="25" borderId="21" xfId="0" applyNumberFormat="1" applyFont="1" applyFill="1" applyBorder="1" applyAlignment="1">
      <alignment horizontal="left" vertical="center" wrapText="1" shrinkToFit="1"/>
    </xf>
    <xf numFmtId="0" fontId="1" fillId="25" borderId="22" xfId="0" applyNumberFormat="1" applyFont="1" applyFill="1" applyBorder="1" applyAlignment="1">
      <alignment horizontal="left" vertical="center" wrapText="1" shrinkToFit="1"/>
    </xf>
    <xf numFmtId="0" fontId="1" fillId="25" borderId="23" xfId="0" applyNumberFormat="1" applyFont="1" applyFill="1" applyBorder="1" applyAlignment="1">
      <alignment horizontal="left" vertical="center" wrapText="1" shrinkToFi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25" borderId="18" xfId="0" applyNumberFormat="1" applyFont="1" applyFill="1" applyBorder="1" applyAlignment="1">
      <alignment horizontal="left" vertical="center"/>
    </xf>
    <xf numFmtId="49" fontId="1" fillId="25" borderId="19" xfId="0" applyNumberFormat="1" applyFont="1" applyFill="1" applyBorder="1" applyAlignment="1">
      <alignment horizontal="left" vertical="center"/>
    </xf>
    <xf numFmtId="49" fontId="1" fillId="25" borderId="20" xfId="0" applyNumberFormat="1" applyFont="1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view="pageBreakPreview" zoomScale="60" zoomScaleNormal="85" zoomScalePageLayoutView="0" workbookViewId="0" topLeftCell="A2">
      <selection activeCell="H4" sqref="H4"/>
    </sheetView>
  </sheetViews>
  <sheetFormatPr defaultColWidth="8.8515625" defaultRowHeight="12.75"/>
  <cols>
    <col min="1" max="1" width="5.421875" style="4" customWidth="1"/>
    <col min="2" max="2" width="6.28125" style="5" customWidth="1"/>
    <col min="3" max="3" width="8.421875" style="1" customWidth="1"/>
    <col min="4" max="4" width="26.28125" style="1" customWidth="1"/>
    <col min="5" max="5" width="8.7109375" style="1" customWidth="1"/>
    <col min="6" max="6" width="13.8515625" style="1" customWidth="1"/>
    <col min="7" max="7" width="15.140625" style="4" hidden="1" customWidth="1"/>
    <col min="8" max="8" width="13.00390625" style="4" customWidth="1"/>
    <col min="9" max="9" width="12.00390625" style="31" customWidth="1"/>
    <col min="10" max="10" width="10.57421875" style="4" customWidth="1"/>
    <col min="11" max="11" width="8.8515625" style="4" customWidth="1"/>
    <col min="12" max="12" width="9.28125" style="4" bestFit="1" customWidth="1"/>
    <col min="13" max="13" width="9.00390625" style="4" customWidth="1"/>
    <col min="14" max="16384" width="8.8515625" style="4" customWidth="1"/>
  </cols>
  <sheetData>
    <row r="1" spans="2:10" ht="15" customHeight="1" hidden="1">
      <c r="B1" s="10"/>
      <c r="C1" s="10"/>
      <c r="D1" s="10"/>
      <c r="E1" s="10"/>
      <c r="F1" s="10"/>
      <c r="G1" s="10"/>
      <c r="H1" s="10"/>
      <c r="I1" s="27"/>
      <c r="J1" s="10"/>
    </row>
    <row r="2" spans="2:10" ht="15" customHeight="1">
      <c r="B2" s="10"/>
      <c r="C2" s="10"/>
      <c r="D2" s="10"/>
      <c r="E2" s="10"/>
      <c r="F2" s="10"/>
      <c r="G2" s="10"/>
      <c r="H2" s="36" t="s">
        <v>42</v>
      </c>
      <c r="I2" s="27"/>
      <c r="J2" s="10"/>
    </row>
    <row r="3" spans="2:10" ht="15" customHeight="1">
      <c r="B3" s="10"/>
      <c r="C3" s="10"/>
      <c r="D3" s="10"/>
      <c r="E3" s="10"/>
      <c r="F3" s="10"/>
      <c r="G3" s="10"/>
      <c r="H3" s="37" t="s">
        <v>43</v>
      </c>
      <c r="I3" s="27"/>
      <c r="J3" s="10"/>
    </row>
    <row r="4" spans="2:10" ht="15" customHeight="1">
      <c r="B4" s="10"/>
      <c r="C4" s="10"/>
      <c r="D4" s="10"/>
      <c r="E4" s="10"/>
      <c r="F4" s="10"/>
      <c r="G4" s="10"/>
      <c r="H4" s="37" t="s">
        <v>63</v>
      </c>
      <c r="I4" s="27"/>
      <c r="J4" s="10"/>
    </row>
    <row r="5" spans="2:10" ht="26.25" customHeight="1">
      <c r="B5" s="10"/>
      <c r="C5" s="10"/>
      <c r="D5" s="10"/>
      <c r="E5" s="10"/>
      <c r="F5" s="10"/>
      <c r="G5" s="10"/>
      <c r="H5" s="37"/>
      <c r="I5" s="27"/>
      <c r="J5" s="10"/>
    </row>
    <row r="6" spans="1:10" ht="15" customHeight="1">
      <c r="A6" s="65" t="s">
        <v>41</v>
      </c>
      <c r="B6" s="66"/>
      <c r="C6" s="66"/>
      <c r="D6" s="66"/>
      <c r="E6" s="66"/>
      <c r="F6" s="66"/>
      <c r="G6" s="66"/>
      <c r="H6" s="66"/>
      <c r="I6" s="66"/>
      <c r="J6" s="66"/>
    </row>
    <row r="7" spans="1:10" ht="44.25" customHeight="1">
      <c r="A7" s="66"/>
      <c r="B7" s="66"/>
      <c r="C7" s="66"/>
      <c r="D7" s="66"/>
      <c r="E7" s="66"/>
      <c r="F7" s="66"/>
      <c r="G7" s="66"/>
      <c r="H7" s="66"/>
      <c r="I7" s="66"/>
      <c r="J7" s="66"/>
    </row>
    <row r="8" spans="8:10" ht="15.75">
      <c r="H8" s="28"/>
      <c r="I8" s="28"/>
      <c r="J8" s="6" t="s">
        <v>0</v>
      </c>
    </row>
    <row r="9" spans="1:10" ht="72" customHeight="1">
      <c r="A9" s="17" t="s">
        <v>2</v>
      </c>
      <c r="B9" s="40" t="s">
        <v>1</v>
      </c>
      <c r="C9" s="40"/>
      <c r="D9" s="40"/>
      <c r="E9" s="40"/>
      <c r="F9" s="40"/>
      <c r="G9" s="18" t="s">
        <v>34</v>
      </c>
      <c r="H9" s="19" t="s">
        <v>44</v>
      </c>
      <c r="I9" s="20" t="s">
        <v>45</v>
      </c>
      <c r="J9" s="20" t="s">
        <v>33</v>
      </c>
    </row>
    <row r="10" spans="1:10" ht="16.5" customHeight="1">
      <c r="A10" s="2">
        <v>1</v>
      </c>
      <c r="B10" s="40">
        <v>2</v>
      </c>
      <c r="C10" s="40"/>
      <c r="D10" s="40"/>
      <c r="E10" s="40"/>
      <c r="F10" s="40"/>
      <c r="G10" s="3">
        <v>3</v>
      </c>
      <c r="H10" s="3">
        <v>3</v>
      </c>
      <c r="I10" s="29">
        <v>4</v>
      </c>
      <c r="J10" s="3">
        <v>5</v>
      </c>
    </row>
    <row r="11" spans="1:10" ht="16.5" customHeight="1">
      <c r="A11" s="16" t="s">
        <v>18</v>
      </c>
      <c r="B11" s="41" t="s">
        <v>19</v>
      </c>
      <c r="C11" s="41"/>
      <c r="D11" s="41"/>
      <c r="E11" s="41"/>
      <c r="F11" s="41"/>
      <c r="G11" s="12">
        <f>SUM(G12:G20)</f>
        <v>86538.6</v>
      </c>
      <c r="H11" s="21">
        <f>SUM(H12:H21)</f>
        <v>136535.84</v>
      </c>
      <c r="I11" s="21">
        <f>SUM(I12:I21)</f>
        <v>136358.18</v>
      </c>
      <c r="J11" s="22">
        <f>I11/H11*100</f>
        <v>99.9</v>
      </c>
    </row>
    <row r="12" spans="1:10" ht="104.25" customHeight="1">
      <c r="A12" s="16" t="s">
        <v>9</v>
      </c>
      <c r="B12" s="42" t="s">
        <v>26</v>
      </c>
      <c r="C12" s="43"/>
      <c r="D12" s="43"/>
      <c r="E12" s="43"/>
      <c r="F12" s="44"/>
      <c r="G12" s="11">
        <v>209.4</v>
      </c>
      <c r="H12" s="23">
        <v>104</v>
      </c>
      <c r="I12" s="23">
        <v>134</v>
      </c>
      <c r="J12" s="24">
        <f>I12/H12*100</f>
        <v>128.8</v>
      </c>
    </row>
    <row r="13" spans="1:10" ht="100.5" customHeight="1">
      <c r="A13" s="16" t="s">
        <v>10</v>
      </c>
      <c r="B13" s="45" t="s">
        <v>27</v>
      </c>
      <c r="C13" s="45"/>
      <c r="D13" s="45"/>
      <c r="E13" s="45"/>
      <c r="F13" s="45"/>
      <c r="G13" s="11">
        <f>89105.38/2</f>
        <v>44552.69</v>
      </c>
      <c r="H13" s="23">
        <f>20093.08/2</f>
        <v>10046.54</v>
      </c>
      <c r="I13" s="23">
        <f>20302.742/2</f>
        <v>10151.37</v>
      </c>
      <c r="J13" s="24">
        <f>I13/H13*100</f>
        <v>101</v>
      </c>
    </row>
    <row r="14" spans="1:10" ht="73.5" customHeight="1">
      <c r="A14" s="16" t="s">
        <v>11</v>
      </c>
      <c r="B14" s="46" t="s">
        <v>28</v>
      </c>
      <c r="C14" s="47"/>
      <c r="D14" s="47"/>
      <c r="E14" s="47"/>
      <c r="F14" s="48"/>
      <c r="G14" s="11">
        <v>900</v>
      </c>
      <c r="H14" s="23">
        <v>1043.65</v>
      </c>
      <c r="I14" s="23">
        <v>844.49</v>
      </c>
      <c r="J14" s="24">
        <f>I14/H14*100</f>
        <v>80.9</v>
      </c>
    </row>
    <row r="15" spans="1:10" ht="58.5" customHeight="1">
      <c r="A15" s="16" t="s">
        <v>12</v>
      </c>
      <c r="B15" s="49" t="s">
        <v>40</v>
      </c>
      <c r="C15" s="50"/>
      <c r="D15" s="50"/>
      <c r="E15" s="50"/>
      <c r="F15" s="51"/>
      <c r="G15" s="11">
        <v>0</v>
      </c>
      <c r="H15" s="23">
        <v>0</v>
      </c>
      <c r="I15" s="23">
        <v>0</v>
      </c>
      <c r="J15" s="24"/>
    </row>
    <row r="16" spans="1:10" ht="96.75" customHeight="1">
      <c r="A16" s="16" t="s">
        <v>13</v>
      </c>
      <c r="B16" s="52" t="s">
        <v>29</v>
      </c>
      <c r="C16" s="53"/>
      <c r="D16" s="53"/>
      <c r="E16" s="53"/>
      <c r="F16" s="54"/>
      <c r="G16" s="23">
        <v>16564.99</v>
      </c>
      <c r="H16" s="23">
        <f>14.12-14.12</f>
        <v>0</v>
      </c>
      <c r="I16" s="23">
        <v>0</v>
      </c>
      <c r="J16" s="25" t="e">
        <f aca="true" t="shared" si="0" ref="J16:J31">I16/H16*100</f>
        <v>#DIV/0!</v>
      </c>
    </row>
    <row r="17" spans="1:10" ht="33" customHeight="1">
      <c r="A17" s="16" t="s">
        <v>14</v>
      </c>
      <c r="B17" s="49" t="s">
        <v>30</v>
      </c>
      <c r="C17" s="50"/>
      <c r="D17" s="50"/>
      <c r="E17" s="50"/>
      <c r="F17" s="51"/>
      <c r="G17" s="11">
        <v>2700</v>
      </c>
      <c r="H17" s="23">
        <v>462.7</v>
      </c>
      <c r="I17" s="32">
        <v>532.7</v>
      </c>
      <c r="J17" s="24">
        <f t="shared" si="0"/>
        <v>115.1</v>
      </c>
    </row>
    <row r="18" spans="1:10" ht="149.25" customHeight="1">
      <c r="A18" s="16" t="s">
        <v>15</v>
      </c>
      <c r="B18" s="49" t="s">
        <v>39</v>
      </c>
      <c r="C18" s="50"/>
      <c r="D18" s="50"/>
      <c r="E18" s="50"/>
      <c r="F18" s="51"/>
      <c r="G18" s="11">
        <v>9243.7</v>
      </c>
      <c r="H18" s="23">
        <f>2888.4+3000+30000+80000</f>
        <v>115888.4</v>
      </c>
      <c r="I18" s="23">
        <f>2743.98+2998.25+30000+80000</f>
        <v>115742.23</v>
      </c>
      <c r="J18" s="24">
        <f t="shared" si="0"/>
        <v>99.9</v>
      </c>
    </row>
    <row r="19" spans="1:11" ht="37.5" customHeight="1">
      <c r="A19" s="16" t="s">
        <v>16</v>
      </c>
      <c r="B19" s="49" t="s">
        <v>23</v>
      </c>
      <c r="C19" s="50"/>
      <c r="D19" s="50"/>
      <c r="E19" s="50"/>
      <c r="F19" s="51"/>
      <c r="G19" s="11">
        <v>1268.82</v>
      </c>
      <c r="H19" s="39">
        <v>0</v>
      </c>
      <c r="I19" s="23"/>
      <c r="J19" s="25" t="e">
        <f t="shared" si="0"/>
        <v>#DIV/0!</v>
      </c>
      <c r="K19" s="34"/>
    </row>
    <row r="20" spans="1:10" ht="81.75" customHeight="1">
      <c r="A20" s="16" t="s">
        <v>17</v>
      </c>
      <c r="B20" s="49" t="s">
        <v>25</v>
      </c>
      <c r="C20" s="50"/>
      <c r="D20" s="50"/>
      <c r="E20" s="50"/>
      <c r="F20" s="51"/>
      <c r="G20" s="11">
        <v>11099</v>
      </c>
      <c r="H20" s="23">
        <v>8907.81</v>
      </c>
      <c r="I20" s="23">
        <v>8870.65</v>
      </c>
      <c r="J20" s="24">
        <f t="shared" si="0"/>
        <v>99.6</v>
      </c>
    </row>
    <row r="21" spans="1:10" ht="132" customHeight="1">
      <c r="A21" s="16" t="s">
        <v>37</v>
      </c>
      <c r="B21" s="49" t="s">
        <v>38</v>
      </c>
      <c r="C21" s="60"/>
      <c r="D21" s="60"/>
      <c r="E21" s="60"/>
      <c r="F21" s="61"/>
      <c r="G21" s="11"/>
      <c r="H21" s="23">
        <f>I21</f>
        <v>82.74</v>
      </c>
      <c r="I21" s="23">
        <f>4.59+73.67+3.78+0.44352+0.256</f>
        <v>82.74</v>
      </c>
      <c r="J21" s="24">
        <f t="shared" si="0"/>
        <v>100</v>
      </c>
    </row>
    <row r="22" spans="1:10" ht="18" customHeight="1">
      <c r="A22" s="16" t="s">
        <v>20</v>
      </c>
      <c r="B22" s="49" t="s">
        <v>21</v>
      </c>
      <c r="C22" s="50"/>
      <c r="D22" s="50"/>
      <c r="E22" s="50"/>
      <c r="F22" s="51"/>
      <c r="G22" s="23">
        <f>G23+G30+G34</f>
        <v>198397.74</v>
      </c>
      <c r="H22" s="23">
        <f>H23+H30+H34</f>
        <v>365326.58</v>
      </c>
      <c r="I22" s="23">
        <f>I23+I30+I34</f>
        <v>362309.51</v>
      </c>
      <c r="J22" s="24">
        <f t="shared" si="0"/>
        <v>99.2</v>
      </c>
    </row>
    <row r="23" spans="1:12" ht="15.75">
      <c r="A23" s="16" t="s">
        <v>9</v>
      </c>
      <c r="B23" s="62" t="s">
        <v>54</v>
      </c>
      <c r="C23" s="63"/>
      <c r="D23" s="63"/>
      <c r="E23" s="63"/>
      <c r="F23" s="64"/>
      <c r="G23" s="23">
        <f>SUM(G24:G28)</f>
        <v>160128.93</v>
      </c>
      <c r="H23" s="23">
        <f>SUM(H24:H28)+H29</f>
        <v>163433.91</v>
      </c>
      <c r="I23" s="23">
        <f>SUM(I24:I28)+I29</f>
        <v>161283.28</v>
      </c>
      <c r="J23" s="24">
        <f t="shared" si="0"/>
        <v>98.7</v>
      </c>
      <c r="L23" s="38"/>
    </row>
    <row r="24" spans="1:12" ht="33" customHeight="1">
      <c r="A24" s="29" t="s">
        <v>3</v>
      </c>
      <c r="B24" s="57" t="s">
        <v>48</v>
      </c>
      <c r="C24" s="58"/>
      <c r="D24" s="58"/>
      <c r="E24" s="58"/>
      <c r="F24" s="59"/>
      <c r="G24" s="33">
        <v>11925.78</v>
      </c>
      <c r="H24" s="23">
        <v>13341.69</v>
      </c>
      <c r="I24" s="23">
        <v>13190.25</v>
      </c>
      <c r="J24" s="24">
        <f t="shared" si="0"/>
        <v>98.9</v>
      </c>
      <c r="L24" s="38"/>
    </row>
    <row r="25" spans="1:12" ht="63" customHeight="1">
      <c r="A25" s="29" t="s">
        <v>4</v>
      </c>
      <c r="B25" s="57" t="s">
        <v>49</v>
      </c>
      <c r="C25" s="58"/>
      <c r="D25" s="58"/>
      <c r="E25" s="58"/>
      <c r="F25" s="59"/>
      <c r="G25" s="33">
        <v>322.74</v>
      </c>
      <c r="H25" s="23">
        <v>1725.46</v>
      </c>
      <c r="I25" s="23">
        <v>1725.46</v>
      </c>
      <c r="J25" s="24">
        <f t="shared" si="0"/>
        <v>100</v>
      </c>
      <c r="L25" s="38"/>
    </row>
    <row r="26" spans="1:12" ht="51.75" customHeight="1">
      <c r="A26" s="29" t="s">
        <v>5</v>
      </c>
      <c r="B26" s="57" t="s">
        <v>50</v>
      </c>
      <c r="C26" s="58"/>
      <c r="D26" s="58"/>
      <c r="E26" s="58"/>
      <c r="F26" s="59"/>
      <c r="G26" s="33">
        <v>3874.98</v>
      </c>
      <c r="H26" s="23">
        <v>50</v>
      </c>
      <c r="I26" s="23">
        <v>50</v>
      </c>
      <c r="J26" s="24">
        <f t="shared" si="0"/>
        <v>100</v>
      </c>
      <c r="L26" s="38"/>
    </row>
    <row r="27" spans="1:12" ht="51.75" customHeight="1">
      <c r="A27" s="29" t="s">
        <v>31</v>
      </c>
      <c r="B27" s="57" t="s">
        <v>51</v>
      </c>
      <c r="C27" s="58"/>
      <c r="D27" s="58"/>
      <c r="E27" s="58"/>
      <c r="F27" s="59"/>
      <c r="G27" s="33">
        <v>142324.95</v>
      </c>
      <c r="H27" s="23">
        <v>23499.56</v>
      </c>
      <c r="I27" s="23">
        <v>21500.37</v>
      </c>
      <c r="J27" s="24">
        <f t="shared" si="0"/>
        <v>91.5</v>
      </c>
      <c r="L27" s="38"/>
    </row>
    <row r="28" spans="1:12" ht="97.5" customHeight="1">
      <c r="A28" s="29" t="s">
        <v>32</v>
      </c>
      <c r="B28" s="55" t="s">
        <v>52</v>
      </c>
      <c r="C28" s="56"/>
      <c r="D28" s="56"/>
      <c r="E28" s="56"/>
      <c r="F28" s="56"/>
      <c r="G28" s="33">
        <v>1680.48</v>
      </c>
      <c r="H28" s="23">
        <v>1757.7</v>
      </c>
      <c r="I28" s="23">
        <v>1757.7</v>
      </c>
      <c r="J28" s="24">
        <f t="shared" si="0"/>
        <v>100</v>
      </c>
      <c r="L28" s="38"/>
    </row>
    <row r="29" spans="1:12" ht="81.75" customHeight="1">
      <c r="A29" s="29" t="s">
        <v>35</v>
      </c>
      <c r="B29" s="57" t="s">
        <v>53</v>
      </c>
      <c r="C29" s="58"/>
      <c r="D29" s="58"/>
      <c r="E29" s="58"/>
      <c r="F29" s="59"/>
      <c r="G29" s="33"/>
      <c r="H29" s="23">
        <v>123059.5</v>
      </c>
      <c r="I29" s="23">
        <v>123059.5</v>
      </c>
      <c r="J29" s="24">
        <f t="shared" si="0"/>
        <v>100</v>
      </c>
      <c r="L29" s="38"/>
    </row>
    <row r="30" spans="1:12" ht="15.75">
      <c r="A30" s="29" t="s">
        <v>10</v>
      </c>
      <c r="B30" s="57" t="s">
        <v>55</v>
      </c>
      <c r="C30" s="58"/>
      <c r="D30" s="58"/>
      <c r="E30" s="58"/>
      <c r="F30" s="59"/>
      <c r="G30" s="23">
        <f>SUM(G31:G33)</f>
        <v>19345.93</v>
      </c>
      <c r="H30" s="23">
        <f>SUM(H31:H33)</f>
        <v>191282.98</v>
      </c>
      <c r="I30" s="23">
        <f>SUM(I31:I33)</f>
        <v>190456.47</v>
      </c>
      <c r="J30" s="24">
        <f t="shared" si="0"/>
        <v>99.6</v>
      </c>
      <c r="L30" s="38"/>
    </row>
    <row r="31" spans="1:12" s="9" customFormat="1" ht="53.25" customHeight="1">
      <c r="A31" s="29" t="s">
        <v>6</v>
      </c>
      <c r="B31" s="57" t="s">
        <v>56</v>
      </c>
      <c r="C31" s="58"/>
      <c r="D31" s="58"/>
      <c r="E31" s="58"/>
      <c r="F31" s="59"/>
      <c r="G31" s="33">
        <v>10100.75</v>
      </c>
      <c r="H31" s="23">
        <v>30863.01</v>
      </c>
      <c r="I31" s="23">
        <v>30036.51</v>
      </c>
      <c r="J31" s="24">
        <f t="shared" si="0"/>
        <v>97.3</v>
      </c>
      <c r="L31" s="38"/>
    </row>
    <row r="32" spans="1:12" s="9" customFormat="1" ht="37.5" customHeight="1">
      <c r="A32" s="29" t="s">
        <v>7</v>
      </c>
      <c r="B32" s="57" t="s">
        <v>57</v>
      </c>
      <c r="C32" s="58"/>
      <c r="D32" s="58"/>
      <c r="E32" s="58"/>
      <c r="F32" s="59"/>
      <c r="G32" s="33"/>
      <c r="H32" s="23">
        <v>160000</v>
      </c>
      <c r="I32" s="23">
        <v>159999.99</v>
      </c>
      <c r="J32" s="24">
        <f aca="true" t="shared" si="1" ref="J32:J37">I32/H32*100</f>
        <v>100</v>
      </c>
      <c r="L32" s="38"/>
    </row>
    <row r="33" spans="1:12" s="9" customFormat="1" ht="37.5" customHeight="1">
      <c r="A33" s="29" t="s">
        <v>36</v>
      </c>
      <c r="B33" s="57" t="s">
        <v>48</v>
      </c>
      <c r="C33" s="58"/>
      <c r="D33" s="58"/>
      <c r="E33" s="58"/>
      <c r="F33" s="59"/>
      <c r="G33" s="33">
        <v>9245.18</v>
      </c>
      <c r="H33" s="23">
        <v>419.97</v>
      </c>
      <c r="I33" s="23">
        <v>419.97</v>
      </c>
      <c r="J33" s="24">
        <f t="shared" si="1"/>
        <v>100</v>
      </c>
      <c r="L33" s="38"/>
    </row>
    <row r="34" spans="1:12" ht="15.75">
      <c r="A34" s="29" t="s">
        <v>11</v>
      </c>
      <c r="B34" s="57" t="s">
        <v>58</v>
      </c>
      <c r="C34" s="58"/>
      <c r="D34" s="58"/>
      <c r="E34" s="58"/>
      <c r="F34" s="59"/>
      <c r="G34" s="33">
        <f>G35+G36</f>
        <v>18922.88</v>
      </c>
      <c r="H34" s="23">
        <f>H35+H36</f>
        <v>10609.69</v>
      </c>
      <c r="I34" s="23">
        <f>I35+I36</f>
        <v>10569.76</v>
      </c>
      <c r="J34" s="24">
        <f t="shared" si="1"/>
        <v>99.6</v>
      </c>
      <c r="L34" s="38"/>
    </row>
    <row r="35" spans="1:12" ht="51" customHeight="1">
      <c r="A35" s="29" t="s">
        <v>8</v>
      </c>
      <c r="B35" s="57" t="s">
        <v>59</v>
      </c>
      <c r="C35" s="58"/>
      <c r="D35" s="58"/>
      <c r="E35" s="58"/>
      <c r="F35" s="59"/>
      <c r="G35" s="33">
        <v>1650.55</v>
      </c>
      <c r="H35" s="23">
        <v>1473.07</v>
      </c>
      <c r="I35" s="23">
        <v>1473.07</v>
      </c>
      <c r="J35" s="24">
        <f t="shared" si="1"/>
        <v>100</v>
      </c>
      <c r="L35" s="38"/>
    </row>
    <row r="36" spans="1:12" ht="34.5" customHeight="1">
      <c r="A36" s="29" t="s">
        <v>24</v>
      </c>
      <c r="B36" s="57" t="s">
        <v>60</v>
      </c>
      <c r="C36" s="58"/>
      <c r="D36" s="58"/>
      <c r="E36" s="58"/>
      <c r="F36" s="59"/>
      <c r="G36" s="33">
        <v>17272.33</v>
      </c>
      <c r="H36" s="23">
        <v>9136.62</v>
      </c>
      <c r="I36" s="23">
        <v>9096.69</v>
      </c>
      <c r="J36" s="24">
        <f t="shared" si="1"/>
        <v>99.6</v>
      </c>
      <c r="L36" s="38"/>
    </row>
    <row r="37" spans="1:12" s="7" customFormat="1" ht="15.75">
      <c r="A37" s="35"/>
      <c r="B37" s="67" t="s">
        <v>22</v>
      </c>
      <c r="C37" s="68"/>
      <c r="D37" s="68"/>
      <c r="E37" s="68"/>
      <c r="F37" s="69"/>
      <c r="G37" s="21">
        <f>G22-G11</f>
        <v>111859.14</v>
      </c>
      <c r="H37" s="21">
        <f>H22-H11</f>
        <v>228790.74</v>
      </c>
      <c r="I37" s="21">
        <f>I22-I11</f>
        <v>225951.33</v>
      </c>
      <c r="J37" s="24">
        <f t="shared" si="1"/>
        <v>98.8</v>
      </c>
      <c r="L37" s="38"/>
    </row>
    <row r="38" spans="1:10" s="7" customFormat="1" ht="15.75">
      <c r="A38" s="14"/>
      <c r="B38" s="5"/>
      <c r="C38" s="5"/>
      <c r="D38" s="5"/>
      <c r="E38" s="5"/>
      <c r="F38" s="5"/>
      <c r="G38" s="15"/>
      <c r="H38" s="26"/>
      <c r="I38" s="26"/>
      <c r="J38" s="15"/>
    </row>
    <row r="39" spans="1:10" s="7" customFormat="1" ht="15.75">
      <c r="A39" s="14"/>
      <c r="B39" s="5"/>
      <c r="C39" s="5"/>
      <c r="D39" s="5"/>
      <c r="E39" s="5"/>
      <c r="F39" s="5"/>
      <c r="G39" s="15"/>
      <c r="H39" s="15"/>
      <c r="I39" s="26"/>
      <c r="J39" s="15"/>
    </row>
    <row r="40" spans="1:10" s="7" customFormat="1" ht="15.75">
      <c r="A40" s="14"/>
      <c r="B40" s="5"/>
      <c r="C40" s="5"/>
      <c r="D40" s="5"/>
      <c r="E40" s="5"/>
      <c r="F40" s="5"/>
      <c r="G40" s="15"/>
      <c r="H40" s="15"/>
      <c r="I40" s="26"/>
      <c r="J40" s="15"/>
    </row>
    <row r="41" spans="2:10" s="7" customFormat="1" ht="15.75">
      <c r="B41" s="5"/>
      <c r="C41" s="5"/>
      <c r="D41" s="5"/>
      <c r="E41" s="5"/>
      <c r="F41" s="5"/>
      <c r="G41" s="15"/>
      <c r="H41" s="15"/>
      <c r="I41" s="26"/>
      <c r="J41" s="15"/>
    </row>
    <row r="42" spans="2:10" s="7" customFormat="1" ht="15.75">
      <c r="B42" s="5"/>
      <c r="C42" s="5"/>
      <c r="D42" s="5"/>
      <c r="E42" s="5"/>
      <c r="F42" s="5"/>
      <c r="G42" s="15"/>
      <c r="H42" s="15"/>
      <c r="I42" s="26"/>
      <c r="J42" s="15"/>
    </row>
    <row r="43" spans="2:10" s="7" customFormat="1" ht="15.75">
      <c r="B43" s="5"/>
      <c r="C43" s="5"/>
      <c r="D43" s="5"/>
      <c r="E43" s="5"/>
      <c r="F43" s="5"/>
      <c r="G43" s="15"/>
      <c r="H43" s="15"/>
      <c r="I43" s="26"/>
      <c r="J43" s="15"/>
    </row>
    <row r="44" spans="2:10" s="7" customFormat="1" ht="15.75">
      <c r="B44" s="5"/>
      <c r="C44" s="5"/>
      <c r="D44" s="5"/>
      <c r="E44" s="5"/>
      <c r="F44" s="5"/>
      <c r="G44" s="15"/>
      <c r="H44" s="15"/>
      <c r="I44" s="26"/>
      <c r="J44" s="15"/>
    </row>
    <row r="45" spans="1:10" s="7" customFormat="1" ht="15.75">
      <c r="A45" s="14"/>
      <c r="B45" s="5"/>
      <c r="C45" s="5"/>
      <c r="D45" s="5"/>
      <c r="E45" s="5"/>
      <c r="F45" s="5"/>
      <c r="G45" s="15"/>
      <c r="H45" s="15"/>
      <c r="I45" s="26"/>
      <c r="J45" s="15"/>
    </row>
    <row r="46" spans="1:10" s="7" customFormat="1" ht="15.75">
      <c r="A46" s="4" t="s">
        <v>62</v>
      </c>
      <c r="B46" s="5"/>
      <c r="C46" s="5"/>
      <c r="D46" s="5"/>
      <c r="E46" s="5"/>
      <c r="F46" s="5"/>
      <c r="G46" s="15"/>
      <c r="H46" s="15"/>
      <c r="I46" s="26"/>
      <c r="J46" s="15"/>
    </row>
    <row r="47" spans="1:10" s="7" customFormat="1" ht="15.75">
      <c r="A47" s="4" t="s">
        <v>47</v>
      </c>
      <c r="B47" s="5"/>
      <c r="C47" s="5"/>
      <c r="D47" s="5"/>
      <c r="E47" s="5"/>
      <c r="F47" s="5"/>
      <c r="G47" s="15"/>
      <c r="H47" s="15"/>
      <c r="I47" s="26"/>
      <c r="J47" s="15"/>
    </row>
    <row r="48" spans="1:10" s="7" customFormat="1" ht="15.75">
      <c r="A48" s="4" t="s">
        <v>61</v>
      </c>
      <c r="B48" s="5"/>
      <c r="C48" s="5"/>
      <c r="D48" s="5"/>
      <c r="E48" s="5"/>
      <c r="F48" s="5"/>
      <c r="G48" s="15"/>
      <c r="H48" s="15"/>
      <c r="I48" s="26"/>
      <c r="J48" s="15"/>
    </row>
    <row r="49" spans="1:10" s="7" customFormat="1" ht="15.75">
      <c r="A49" s="4" t="s">
        <v>46</v>
      </c>
      <c r="B49" s="5"/>
      <c r="C49" s="5"/>
      <c r="D49" s="5"/>
      <c r="E49" s="5"/>
      <c r="F49" s="5"/>
      <c r="G49" s="15"/>
      <c r="H49" s="15"/>
      <c r="I49" s="26"/>
      <c r="J49" s="15"/>
    </row>
    <row r="50" spans="1:10" s="7" customFormat="1" ht="15.75">
      <c r="A50" s="14"/>
      <c r="B50" s="5"/>
      <c r="C50" s="5"/>
      <c r="D50" s="5"/>
      <c r="E50" s="5"/>
      <c r="F50" s="5"/>
      <c r="G50" s="15"/>
      <c r="H50" s="15"/>
      <c r="I50" s="26"/>
      <c r="J50" s="15"/>
    </row>
    <row r="51" spans="1:10" s="7" customFormat="1" ht="15.75">
      <c r="A51" s="14"/>
      <c r="B51" s="5"/>
      <c r="C51" s="5"/>
      <c r="D51" s="5"/>
      <c r="E51" s="5"/>
      <c r="F51" s="5"/>
      <c r="G51" s="15"/>
      <c r="H51" s="15"/>
      <c r="I51" s="26"/>
      <c r="J51" s="15"/>
    </row>
    <row r="52" spans="1:10" s="7" customFormat="1" ht="15.75">
      <c r="A52" s="14"/>
      <c r="B52" s="5"/>
      <c r="C52" s="5"/>
      <c r="D52" s="5"/>
      <c r="E52" s="5"/>
      <c r="F52" s="5"/>
      <c r="G52" s="15"/>
      <c r="H52" s="15"/>
      <c r="I52" s="26"/>
      <c r="J52" s="15"/>
    </row>
    <row r="53" spans="1:10" s="7" customFormat="1" ht="15.75">
      <c r="A53" s="14"/>
      <c r="B53" s="5"/>
      <c r="C53" s="5"/>
      <c r="D53" s="5"/>
      <c r="E53" s="5"/>
      <c r="F53" s="5"/>
      <c r="G53" s="15"/>
      <c r="H53" s="15"/>
      <c r="I53" s="26"/>
      <c r="J53" s="15"/>
    </row>
    <row r="54" spans="1:10" s="7" customFormat="1" ht="15.75">
      <c r="A54" s="14"/>
      <c r="B54" s="5"/>
      <c r="C54" s="5"/>
      <c r="D54" s="5"/>
      <c r="E54" s="5"/>
      <c r="F54" s="5"/>
      <c r="G54" s="15"/>
      <c r="H54" s="15"/>
      <c r="I54" s="26"/>
      <c r="J54" s="15"/>
    </row>
    <row r="55" spans="1:10" s="7" customFormat="1" ht="15.75">
      <c r="A55" s="14"/>
      <c r="B55" s="5"/>
      <c r="C55" s="5"/>
      <c r="D55" s="5"/>
      <c r="E55" s="5"/>
      <c r="F55" s="5"/>
      <c r="G55" s="15"/>
      <c r="H55" s="15"/>
      <c r="I55" s="26"/>
      <c r="J55" s="15"/>
    </row>
    <row r="56" spans="1:10" s="7" customFormat="1" ht="15.75">
      <c r="A56" s="14"/>
      <c r="B56" s="5"/>
      <c r="C56" s="5"/>
      <c r="D56" s="5"/>
      <c r="E56" s="5"/>
      <c r="F56" s="5"/>
      <c r="G56" s="15"/>
      <c r="H56" s="15"/>
      <c r="I56" s="26"/>
      <c r="J56" s="15"/>
    </row>
    <row r="57" spans="1:10" s="7" customFormat="1" ht="15.75">
      <c r="A57" s="14"/>
      <c r="B57" s="5"/>
      <c r="C57" s="5"/>
      <c r="D57" s="5"/>
      <c r="E57" s="5"/>
      <c r="F57" s="5"/>
      <c r="G57" s="15"/>
      <c r="H57" s="15"/>
      <c r="I57" s="26"/>
      <c r="J57" s="15"/>
    </row>
    <row r="58" spans="1:10" s="7" customFormat="1" ht="15.75">
      <c r="A58" s="14"/>
      <c r="B58" s="5"/>
      <c r="C58" s="5"/>
      <c r="D58" s="5"/>
      <c r="E58" s="5"/>
      <c r="F58" s="5"/>
      <c r="G58" s="15"/>
      <c r="H58" s="15"/>
      <c r="I58" s="26"/>
      <c r="J58" s="15"/>
    </row>
    <row r="59" spans="1:10" s="7" customFormat="1" ht="15.75">
      <c r="A59" s="14"/>
      <c r="B59" s="5"/>
      <c r="C59" s="5"/>
      <c r="D59" s="5"/>
      <c r="E59" s="5"/>
      <c r="F59" s="5"/>
      <c r="G59" s="15"/>
      <c r="H59" s="15"/>
      <c r="I59" s="26"/>
      <c r="J59" s="15"/>
    </row>
    <row r="60" spans="1:10" s="7" customFormat="1" ht="15.75">
      <c r="A60" s="8"/>
      <c r="B60" s="5"/>
      <c r="C60" s="5"/>
      <c r="D60" s="5"/>
      <c r="E60" s="5"/>
      <c r="F60" s="5"/>
      <c r="G60" s="15"/>
      <c r="H60" s="15"/>
      <c r="I60" s="26"/>
      <c r="J60" s="15"/>
    </row>
    <row r="61" spans="1:10" s="7" customFormat="1" ht="15.75">
      <c r="A61" s="8"/>
      <c r="B61" s="5"/>
      <c r="C61" s="5"/>
      <c r="D61" s="5"/>
      <c r="E61" s="5"/>
      <c r="F61" s="5"/>
      <c r="G61" s="15"/>
      <c r="H61" s="15"/>
      <c r="I61" s="26"/>
      <c r="J61" s="15"/>
    </row>
    <row r="62" spans="4:10" s="7" customFormat="1" ht="15.75">
      <c r="D62" s="5"/>
      <c r="E62" s="5"/>
      <c r="F62" s="5"/>
      <c r="G62" s="15"/>
      <c r="H62" s="15"/>
      <c r="I62" s="26"/>
      <c r="J62" s="15"/>
    </row>
    <row r="63" spans="4:10" s="7" customFormat="1" ht="15.75">
      <c r="D63" s="5"/>
      <c r="E63" s="5"/>
      <c r="F63" s="5"/>
      <c r="G63" s="15"/>
      <c r="H63" s="15"/>
      <c r="I63" s="26"/>
      <c r="J63" s="15"/>
    </row>
    <row r="64" spans="1:10" s="7" customFormat="1" ht="15.75">
      <c r="A64" s="14"/>
      <c r="B64" s="5"/>
      <c r="C64" s="5"/>
      <c r="D64" s="5"/>
      <c r="E64" s="5"/>
      <c r="F64" s="5"/>
      <c r="G64" s="15"/>
      <c r="H64" s="15"/>
      <c r="I64" s="26"/>
      <c r="J64" s="15"/>
    </row>
    <row r="65" spans="1:10" s="7" customFormat="1" ht="15.75">
      <c r="A65" s="14"/>
      <c r="B65" s="5"/>
      <c r="C65" s="5"/>
      <c r="D65" s="5"/>
      <c r="E65" s="5"/>
      <c r="F65" s="5"/>
      <c r="G65" s="15"/>
      <c r="H65" s="15"/>
      <c r="I65" s="26"/>
      <c r="J65" s="15"/>
    </row>
    <row r="66" spans="1:10" s="7" customFormat="1" ht="15.75">
      <c r="A66" s="14"/>
      <c r="B66" s="5"/>
      <c r="C66" s="5"/>
      <c r="D66" s="5"/>
      <c r="E66" s="5"/>
      <c r="F66" s="5"/>
      <c r="G66" s="15"/>
      <c r="H66" s="15"/>
      <c r="I66" s="26"/>
      <c r="J66" s="15"/>
    </row>
    <row r="67" spans="1:10" s="7" customFormat="1" ht="15.75">
      <c r="A67" s="14"/>
      <c r="B67" s="5"/>
      <c r="C67" s="5"/>
      <c r="D67" s="5"/>
      <c r="E67" s="5"/>
      <c r="F67" s="5"/>
      <c r="G67" s="15"/>
      <c r="H67" s="15"/>
      <c r="I67" s="26"/>
      <c r="J67" s="15"/>
    </row>
    <row r="68" spans="1:10" s="7" customFormat="1" ht="15.75">
      <c r="A68" s="14"/>
      <c r="B68" s="5"/>
      <c r="C68" s="5"/>
      <c r="D68" s="5"/>
      <c r="E68" s="5"/>
      <c r="F68" s="5"/>
      <c r="G68" s="15"/>
      <c r="H68" s="15"/>
      <c r="I68" s="26"/>
      <c r="J68" s="15"/>
    </row>
    <row r="69" spans="1:10" s="7" customFormat="1" ht="15.75">
      <c r="A69" s="14"/>
      <c r="B69" s="5"/>
      <c r="C69" s="5"/>
      <c r="D69" s="5"/>
      <c r="E69" s="5"/>
      <c r="F69" s="5"/>
      <c r="G69" s="15"/>
      <c r="H69" s="15"/>
      <c r="I69" s="26"/>
      <c r="J69" s="15"/>
    </row>
    <row r="70" spans="1:10" s="7" customFormat="1" ht="15.75">
      <c r="A70" s="14"/>
      <c r="B70" s="5"/>
      <c r="C70" s="5"/>
      <c r="D70" s="5"/>
      <c r="E70" s="5"/>
      <c r="F70" s="5"/>
      <c r="G70" s="15"/>
      <c r="H70" s="15"/>
      <c r="I70" s="26"/>
      <c r="J70" s="15"/>
    </row>
    <row r="71" spans="1:10" s="7" customFormat="1" ht="15.75">
      <c r="A71" s="14"/>
      <c r="B71" s="5"/>
      <c r="C71" s="5"/>
      <c r="D71" s="5"/>
      <c r="E71" s="5"/>
      <c r="F71" s="5"/>
      <c r="G71" s="15"/>
      <c r="H71" s="15"/>
      <c r="I71" s="26"/>
      <c r="J71" s="15"/>
    </row>
    <row r="72" spans="1:10" s="7" customFormat="1" ht="15.75">
      <c r="A72" s="14"/>
      <c r="B72" s="5"/>
      <c r="C72" s="5"/>
      <c r="D72" s="5"/>
      <c r="E72" s="5"/>
      <c r="F72" s="5"/>
      <c r="G72" s="15"/>
      <c r="H72" s="15"/>
      <c r="I72" s="26"/>
      <c r="J72" s="15"/>
    </row>
    <row r="73" spans="1:10" s="7" customFormat="1" ht="15.75">
      <c r="A73" s="14"/>
      <c r="B73" s="5"/>
      <c r="C73" s="5"/>
      <c r="D73" s="5"/>
      <c r="E73" s="5"/>
      <c r="F73" s="5"/>
      <c r="G73" s="15"/>
      <c r="H73" s="15"/>
      <c r="I73" s="26"/>
      <c r="J73" s="15"/>
    </row>
    <row r="74" spans="1:10" s="7" customFormat="1" ht="15.75">
      <c r="A74" s="14"/>
      <c r="B74" s="5"/>
      <c r="C74" s="5"/>
      <c r="D74" s="5"/>
      <c r="E74" s="5"/>
      <c r="F74" s="5"/>
      <c r="G74" s="15"/>
      <c r="H74" s="15"/>
      <c r="I74" s="26"/>
      <c r="J74" s="15"/>
    </row>
    <row r="76" spans="7:9" ht="12.75">
      <c r="G76" s="13"/>
      <c r="I76" s="30"/>
    </row>
    <row r="77" ht="12.75">
      <c r="I77" s="30"/>
    </row>
    <row r="78" ht="12.75">
      <c r="I78" s="30"/>
    </row>
    <row r="79" ht="12.75">
      <c r="I79" s="30"/>
    </row>
    <row r="80" ht="12.75">
      <c r="I80" s="30"/>
    </row>
    <row r="81" spans="1:9" ht="18" customHeight="1">
      <c r="A81" s="4"/>
      <c r="I81" s="30"/>
    </row>
    <row r="82" spans="1:9" ht="18" customHeight="1">
      <c r="A82" s="4"/>
      <c r="I82" s="30"/>
    </row>
    <row r="83" spans="1:10" s="1" customFormat="1" ht="18" customHeight="1">
      <c r="A83" s="4"/>
      <c r="B83" s="8"/>
      <c r="G83" s="4"/>
      <c r="H83" s="4"/>
      <c r="I83" s="31"/>
      <c r="J83" s="4"/>
    </row>
    <row r="84" spans="1:10" s="1" customFormat="1" ht="20.25" customHeight="1">
      <c r="A84" s="4"/>
      <c r="B84" s="8"/>
      <c r="G84" s="4"/>
      <c r="H84" s="4"/>
      <c r="I84" s="31"/>
      <c r="J84" s="4"/>
    </row>
  </sheetData>
  <sheetProtection/>
  <mergeCells count="30">
    <mergeCell ref="A6:J7"/>
    <mergeCell ref="B37:F37"/>
    <mergeCell ref="B32:F32"/>
    <mergeCell ref="B33:F33"/>
    <mergeCell ref="B34:F34"/>
    <mergeCell ref="B35:F35"/>
    <mergeCell ref="B36:F36"/>
    <mergeCell ref="B26:F26"/>
    <mergeCell ref="B27:F27"/>
    <mergeCell ref="B29:F29"/>
    <mergeCell ref="B30:F30"/>
    <mergeCell ref="B31:F31"/>
    <mergeCell ref="B20:F20"/>
    <mergeCell ref="B21:F21"/>
    <mergeCell ref="B22:F22"/>
    <mergeCell ref="B23:F23"/>
    <mergeCell ref="B24:F24"/>
    <mergeCell ref="B25:F25"/>
    <mergeCell ref="B15:F15"/>
    <mergeCell ref="B16:F16"/>
    <mergeCell ref="B17:F17"/>
    <mergeCell ref="B18:F18"/>
    <mergeCell ref="B19:F19"/>
    <mergeCell ref="B28:F28"/>
    <mergeCell ref="B9:F9"/>
    <mergeCell ref="B10:F10"/>
    <mergeCell ref="B11:F11"/>
    <mergeCell ref="B12:F12"/>
    <mergeCell ref="B13:F13"/>
    <mergeCell ref="B14:F14"/>
  </mergeCells>
  <printOptions/>
  <pageMargins left="1.1811023622047245" right="0.3937007874015748" top="0.7874015748031497" bottom="0.3937007874015748" header="0.31496062992125984" footer="0"/>
  <pageSetup firstPageNumber="136" useFirstPageNumber="1" fitToHeight="0" horizontalDpi="600" verticalDpi="600" orientation="portrait" paperSize="9" scale="75" r:id="rId3"/>
  <headerFooter>
    <oddHeader>&amp;C&amp;"Times New Roman,обычный"&amp;12&amp;P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musohranov</cp:lastModifiedBy>
  <cp:lastPrinted>2020-02-28T05:06:01Z</cp:lastPrinted>
  <dcterms:created xsi:type="dcterms:W3CDTF">2005-12-28T19:43:42Z</dcterms:created>
  <dcterms:modified xsi:type="dcterms:W3CDTF">2020-06-26T03:39:11Z</dcterms:modified>
  <cp:category/>
  <cp:version/>
  <cp:contentType/>
  <cp:contentStatus/>
</cp:coreProperties>
</file>