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31.12.2018" sheetId="1" r:id="rId1"/>
  </sheets>
  <definedNames>
    <definedName name="Z_470A0BF3_C16A_4EC2_B378_0794AAC01A88_.wvu.Cols" localSheetId="0" hidden="1">'31.12.2018'!#REF!</definedName>
    <definedName name="Z_470A0BF3_C16A_4EC2_B378_0794AAC01A88_.wvu.PrintTitles" localSheetId="0" hidden="1">'31.12.2018'!$6:$6</definedName>
    <definedName name="Z_8A0F1BFA_BA2D_4ACD_A309_7FDA14F1DDA2_.wvu.Cols" localSheetId="0" hidden="1">'31.12.2018'!#REF!</definedName>
    <definedName name="Z_8A0F1BFA_BA2D_4ACD_A309_7FDA14F1DDA2_.wvu.PrintTitles" localSheetId="0" hidden="1">'31.12.2018'!$6:$6</definedName>
    <definedName name="_xlnm.Print_Titles" localSheetId="0">'31.12.2018'!$7:$7</definedName>
    <definedName name="_xlnm.Print_Area" localSheetId="0">'31.12.2018'!$A$1:$I$42</definedName>
  </definedNames>
  <calcPr fullCalcOnLoad="1" fullPrecision="0" refMode="R1C1"/>
</workbook>
</file>

<file path=xl/sharedStrings.xml><?xml version="1.0" encoding="utf-8"?>
<sst xmlns="http://schemas.openxmlformats.org/spreadsheetml/2006/main" count="67" uniqueCount="63">
  <si>
    <t>(тыс.руб.)</t>
  </si>
  <si>
    <t>№ п/п</t>
  </si>
  <si>
    <t>1.1.</t>
  </si>
  <si>
    <t>1.2.</t>
  </si>
  <si>
    <t>1.3.</t>
  </si>
  <si>
    <t>2.1.</t>
  </si>
  <si>
    <t>2.2.</t>
  </si>
  <si>
    <t>3.1.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</si>
  <si>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</si>
  <si>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</si>
  <si>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</si>
  <si>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</si>
  <si>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</si>
  <si>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</si>
  <si>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</si>
  <si>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</si>
  <si>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</si>
  <si>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</si>
  <si>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Доходы, в том числе:</t>
  </si>
  <si>
    <t>II</t>
  </si>
  <si>
    <t>Расходы, в том числе:</t>
  </si>
  <si>
    <t>Дефицит</t>
  </si>
  <si>
    <t>доходы от возврата остатков межбюджетных трансфертов прошлых лет</t>
  </si>
  <si>
    <t>3.2.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</si>
  <si>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 – в размере 100%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</si>
  <si>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Северск, - в размере 100%</t>
  </si>
  <si>
    <t>доходы от реализации имущества, находящегося в собственности ЗАТО Северск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имуществу, - в размере 50%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</si>
  <si>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</t>
  </si>
  <si>
    <t>штрафы за нарушение правил перевозки крупногабаритных и тяжеловесных грузов по автомобильным дорогам общего пользования местного значения - в размере 100%</t>
  </si>
  <si>
    <t>часть средств дотации бюджетам закрытых административно-территориальных образований в сумме, определенной Решением Думы ЗАТО Северск о бюджете ЗАТО Северск на очередной финансовый год и плановый период на осуществление бюджетных инвестиций в строительство и реконструкцию автомобильных дорог</t>
  </si>
  <si>
    <t>прочие денежные взыскания (штрафы) за правонарушения в области дорожного движения – в размере 100%</t>
  </si>
  <si>
    <t>1.4.</t>
  </si>
  <si>
    <t>межбюджетные трансферты на финансовое обеспечение дорожной деятельности в отношении автомобильных дорог местного значения общего пользования, на строительство, реконструкцию, капитальный ремонт и ремонт автомобильных дорог, капитальный ремонт и ремонт дворовых территорий многоквартирных домов, проездов к дворовым территориям многоквартирных домов, а также иных мероприятий, связанных с обеспечением развития дорожного хозяйства муниципального образования ЗАТО Северск – в размере 100%</t>
  </si>
  <si>
    <t>Утверждено Думой ЗАТО Северск</t>
  </si>
  <si>
    <t>77 38 83</t>
  </si>
  <si>
    <t>к Решению Думы ЗАТО Северск</t>
  </si>
  <si>
    <t>1.5.</t>
  </si>
  <si>
    <t>% испо- лнения</t>
  </si>
  <si>
    <t>Направления</t>
  </si>
  <si>
    <t>ОТЧЕТ
об исполнении муниципального дорожного фонда за счет средств бюджета
 ЗАТО Северск за 2018 год</t>
  </si>
  <si>
    <t>Исполнено         2018 год</t>
  </si>
  <si>
    <t>1.6.</t>
  </si>
  <si>
    <t>77 38 86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</si>
  <si>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</si>
  <si>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подпрограмма "Повышение безопасности дорожного движения на территории ЗАТО Северск"</t>
  </si>
  <si>
    <t>УЖКХ ТиС</t>
  </si>
  <si>
    <t>подпрограмма "Организация гостевых стоянок автотранспорта и расширение внутриквартальных проездов на внутридворовых территориях г.Северска"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</si>
  <si>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благоуйстройства"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</si>
  <si>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 (подпрограмма "Повышение безопасности дорожного движения на территории ЗАТО Северск")</t>
  </si>
  <si>
    <t>расходы из резервного фонда финансирования непредвиденных расходов Администрации Томской области</t>
  </si>
  <si>
    <t>УКС Администрации ЗАТО Северск</t>
  </si>
  <si>
    <t>ведомственная целевая программа "Капитальный ремонт объектов улично-дорожной сети" (подпрограмма "Улучшение качественного состояния объектов улично-дорожной сети")</t>
  </si>
  <si>
    <t>строительство пешеходного тротуара от жилого дома по ул.Царевского, 4 до здания по ул.Ленина, 88 в г. Северске  (подпрограмма "Создание комфортной среды в местах массового посещения")</t>
  </si>
  <si>
    <t>строительство внутриквартального проезда в микрорайоне № 10 с бульваром  (подпрограмма "Организация гостевых стоянок автотранспорта и расширение внутриквартальных проездов на внутридворовых территориях")</t>
  </si>
  <si>
    <t>УВГТ Администрации ЗАТО Северск</t>
  </si>
  <si>
    <t>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</si>
  <si>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>ведомственная целевая программа "Содержание и ремонт улично-дорожной сети внегородских территорий ЗАТО Северск"</t>
  </si>
  <si>
    <t>Приложение 12</t>
  </si>
  <si>
    <t>Ирина Михайловна Баталова</t>
  </si>
  <si>
    <t xml:space="preserve">Наталия Валентиновна Жиянова </t>
  </si>
  <si>
    <t>10.</t>
  </si>
  <si>
    <t>денежные средства, поступающие в бюджет ЗАТО Северск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договоров, - в размере 100%</t>
  </si>
  <si>
    <r>
      <t>от __</t>
    </r>
    <r>
      <rPr>
        <u val="single"/>
        <sz val="12"/>
        <rFont val="Times New Roman"/>
        <family val="1"/>
      </rPr>
      <t>25.04.2019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50/1</t>
    </r>
    <r>
      <rPr>
        <sz val="12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</si>
</sst>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0" fontId="1" fillId="25" borderId="0" xfId="0" applyFont="1" applyFill="1" applyBorder="1" applyAlignment="1">
      <alignment vertical="center"/>
    </xf>
    <xf numFmtId="49" fontId="1" fillId="25" borderId="0" xfId="0" applyNumberFormat="1" applyFont="1" applyFill="1" applyBorder="1" applyAlignment="1">
      <alignment horizontal="left" vertical="center"/>
    </xf>
    <xf numFmtId="49" fontId="1" fillId="2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 applyProtection="1">
      <alignment vertical="center" wrapText="1"/>
      <protection/>
    </xf>
    <xf numFmtId="0" fontId="1" fillId="25" borderId="0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 applyProtection="1">
      <alignment vertical="center" wrapText="1"/>
      <protection/>
    </xf>
    <xf numFmtId="174" fontId="1" fillId="25" borderId="0" xfId="0" applyNumberFormat="1" applyFont="1" applyFill="1" applyAlignment="1">
      <alignment vertical="top"/>
    </xf>
    <xf numFmtId="173" fontId="1" fillId="0" borderId="0" xfId="53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72" fontId="2" fillId="25" borderId="10" xfId="0" applyNumberFormat="1" applyFont="1" applyFill="1" applyBorder="1" applyAlignment="1" applyProtection="1">
      <alignment horizontal="center" vertical="center" wrapText="1"/>
      <protection/>
    </xf>
    <xf numFmtId="172" fontId="39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 shrinkToFit="1"/>
    </xf>
    <xf numFmtId="0" fontId="1" fillId="0" borderId="13" xfId="0" applyNumberFormat="1" applyFont="1" applyFill="1" applyBorder="1" applyAlignment="1">
      <alignment horizontal="left" vertical="center" wrapText="1" shrinkToFit="1"/>
    </xf>
    <xf numFmtId="0" fontId="1" fillId="0" borderId="14" xfId="0" applyNumberFormat="1" applyFont="1" applyFill="1" applyBorder="1" applyAlignment="1">
      <alignment horizontal="left" vertical="center" wrapText="1" shrinkToFit="1"/>
    </xf>
    <xf numFmtId="0" fontId="1" fillId="25" borderId="12" xfId="0" applyFont="1" applyFill="1" applyBorder="1" applyAlignment="1">
      <alignment horizontal="left" vertical="center" wrapText="1"/>
    </xf>
    <xf numFmtId="0" fontId="1" fillId="25" borderId="13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1" fillId="25" borderId="12" xfId="0" applyNumberFormat="1" applyFont="1" applyFill="1" applyBorder="1" applyAlignment="1">
      <alignment horizontal="left" vertical="center" wrapText="1"/>
    </xf>
    <xf numFmtId="0" fontId="1" fillId="25" borderId="13" xfId="0" applyNumberFormat="1" applyFont="1" applyFill="1" applyBorder="1" applyAlignment="1">
      <alignment horizontal="left" vertical="center" wrapText="1"/>
    </xf>
    <xf numFmtId="0" fontId="1" fillId="25" borderId="14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25" borderId="15" xfId="0" applyFont="1" applyFill="1" applyBorder="1" applyAlignment="1">
      <alignment horizontal="left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1" fillId="25" borderId="17" xfId="0" applyFont="1" applyFill="1" applyBorder="1" applyAlignment="1">
      <alignment horizontal="left" vertical="center" wrapText="1"/>
    </xf>
    <xf numFmtId="0" fontId="1" fillId="25" borderId="10" xfId="0" applyNumberFormat="1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left" vertical="center" wrapText="1"/>
    </xf>
    <xf numFmtId="0" fontId="1" fillId="25" borderId="19" xfId="0" applyFont="1" applyFill="1" applyBorder="1" applyAlignment="1">
      <alignment horizontal="left" vertical="center" wrapText="1"/>
    </xf>
    <xf numFmtId="0" fontId="1" fillId="25" borderId="2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 shrinkToFit="1"/>
    </xf>
    <xf numFmtId="0" fontId="1" fillId="0" borderId="22" xfId="0" applyNumberFormat="1" applyFont="1" applyFill="1" applyBorder="1" applyAlignment="1">
      <alignment horizontal="left" vertical="center" wrapText="1" shrinkToFit="1"/>
    </xf>
    <xf numFmtId="0" fontId="1" fillId="0" borderId="23" xfId="0" applyNumberFormat="1" applyFont="1" applyFill="1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tabSelected="1" view="pageBreakPreview" zoomScale="85" zoomScaleSheetLayoutView="85" workbookViewId="0" topLeftCell="A1">
      <selection activeCell="G3" sqref="G3"/>
    </sheetView>
  </sheetViews>
  <sheetFormatPr defaultColWidth="8.8515625" defaultRowHeight="12.75"/>
  <cols>
    <col min="1" max="1" width="5.7109375" style="4" customWidth="1"/>
    <col min="2" max="2" width="6.28125" style="5" customWidth="1"/>
    <col min="3" max="3" width="8.421875" style="1" customWidth="1"/>
    <col min="4" max="4" width="26.28125" style="1" customWidth="1"/>
    <col min="5" max="5" width="8.7109375" style="1" customWidth="1"/>
    <col min="6" max="6" width="21.140625" style="1" customWidth="1"/>
    <col min="7" max="7" width="13.28125" style="11" customWidth="1"/>
    <col min="8" max="8" width="12.421875" style="8" customWidth="1"/>
    <col min="9" max="9" width="10.8515625" style="24" customWidth="1"/>
    <col min="10" max="16384" width="8.8515625" style="4" customWidth="1"/>
  </cols>
  <sheetData>
    <row r="1" ht="15.75">
      <c r="G1" s="18" t="s">
        <v>57</v>
      </c>
    </row>
    <row r="2" ht="15.75">
      <c r="G2" s="19" t="s">
        <v>35</v>
      </c>
    </row>
    <row r="3" ht="15.75">
      <c r="G3" s="19" t="s">
        <v>62</v>
      </c>
    </row>
    <row r="4" spans="1:9" ht="48" customHeight="1">
      <c r="A4" s="45" t="s">
        <v>39</v>
      </c>
      <c r="B4" s="45"/>
      <c r="C4" s="45"/>
      <c r="D4" s="45"/>
      <c r="E4" s="45"/>
      <c r="F4" s="45"/>
      <c r="G4" s="45"/>
      <c r="H4" s="45"/>
      <c r="I4" s="45"/>
    </row>
    <row r="5" spans="1:9" ht="15.75">
      <c r="A5" s="8"/>
      <c r="B5" s="9"/>
      <c r="C5" s="10"/>
      <c r="D5" s="10"/>
      <c r="E5" s="10"/>
      <c r="F5" s="10"/>
      <c r="H5" s="14"/>
      <c r="I5" s="24" t="s">
        <v>0</v>
      </c>
    </row>
    <row r="6" spans="1:9" ht="64.5" customHeight="1">
      <c r="A6" s="6" t="s">
        <v>1</v>
      </c>
      <c r="B6" s="41" t="s">
        <v>38</v>
      </c>
      <c r="C6" s="42"/>
      <c r="D6" s="42"/>
      <c r="E6" s="42"/>
      <c r="F6" s="43"/>
      <c r="G6" s="20" t="s">
        <v>33</v>
      </c>
      <c r="H6" s="21" t="s">
        <v>40</v>
      </c>
      <c r="I6" s="21" t="s">
        <v>37</v>
      </c>
    </row>
    <row r="7" spans="1:9" ht="14.25" customHeight="1">
      <c r="A7" s="2">
        <v>1</v>
      </c>
      <c r="B7" s="41">
        <v>2</v>
      </c>
      <c r="C7" s="42"/>
      <c r="D7" s="42"/>
      <c r="E7" s="42"/>
      <c r="F7" s="43"/>
      <c r="G7" s="12">
        <v>3</v>
      </c>
      <c r="H7" s="15">
        <v>4</v>
      </c>
      <c r="I7" s="3">
        <v>5</v>
      </c>
    </row>
    <row r="8" spans="1:9" s="23" customFormat="1" ht="24.75" customHeight="1">
      <c r="A8" s="16" t="s">
        <v>17</v>
      </c>
      <c r="B8" s="44" t="s">
        <v>18</v>
      </c>
      <c r="C8" s="44"/>
      <c r="D8" s="44"/>
      <c r="E8" s="44"/>
      <c r="F8" s="44"/>
      <c r="G8" s="13">
        <f>SUM(G9:G18)</f>
        <v>116206.01</v>
      </c>
      <c r="H8" s="13">
        <f>SUM(H9:H18)</f>
        <v>114793.82</v>
      </c>
      <c r="I8" s="25">
        <f>H8/G8*100</f>
        <v>98.8</v>
      </c>
    </row>
    <row r="9" spans="1:9" ht="108" customHeight="1">
      <c r="A9" s="16" t="s">
        <v>8</v>
      </c>
      <c r="B9" s="46" t="s">
        <v>25</v>
      </c>
      <c r="C9" s="47"/>
      <c r="D9" s="47"/>
      <c r="E9" s="47"/>
      <c r="F9" s="48"/>
      <c r="G9" s="13">
        <v>185.1</v>
      </c>
      <c r="H9" s="13">
        <v>116.8</v>
      </c>
      <c r="I9" s="25">
        <f>H9/G9*100</f>
        <v>63.1</v>
      </c>
    </row>
    <row r="10" spans="1:9" ht="107.25" customHeight="1">
      <c r="A10" s="16" t="s">
        <v>9</v>
      </c>
      <c r="B10" s="49" t="s">
        <v>26</v>
      </c>
      <c r="C10" s="49"/>
      <c r="D10" s="49"/>
      <c r="E10" s="49"/>
      <c r="F10" s="49"/>
      <c r="G10" s="13">
        <v>32380.6</v>
      </c>
      <c r="H10" s="13">
        <f>65237.56/2</f>
        <v>32618.78</v>
      </c>
      <c r="I10" s="25">
        <f aca="true" t="shared" si="0" ref="I10:I15">H10/G10*100</f>
        <v>100.7</v>
      </c>
    </row>
    <row r="11" spans="1:9" ht="68.25" customHeight="1">
      <c r="A11" s="16" t="s">
        <v>10</v>
      </c>
      <c r="B11" s="50" t="s">
        <v>27</v>
      </c>
      <c r="C11" s="51"/>
      <c r="D11" s="51"/>
      <c r="E11" s="51"/>
      <c r="F11" s="52"/>
      <c r="G11" s="13">
        <v>1041.76</v>
      </c>
      <c r="H11" s="13">
        <v>1313.76</v>
      </c>
      <c r="I11" s="25">
        <f t="shared" si="0"/>
        <v>126.1</v>
      </c>
    </row>
    <row r="12" spans="1:9" ht="54" customHeight="1">
      <c r="A12" s="16" t="s">
        <v>11</v>
      </c>
      <c r="B12" s="35" t="s">
        <v>28</v>
      </c>
      <c r="C12" s="36"/>
      <c r="D12" s="36"/>
      <c r="E12" s="36"/>
      <c r="F12" s="37"/>
      <c r="G12" s="13">
        <v>0</v>
      </c>
      <c r="H12" s="13">
        <f>376.5</f>
        <v>376.5</v>
      </c>
      <c r="I12" s="26" t="e">
        <f t="shared" si="0"/>
        <v>#DIV/0!</v>
      </c>
    </row>
    <row r="13" spans="1:9" s="1" customFormat="1" ht="85.5" customHeight="1">
      <c r="A13" s="16" t="s">
        <v>12</v>
      </c>
      <c r="B13" s="38" t="s">
        <v>29</v>
      </c>
      <c r="C13" s="39"/>
      <c r="D13" s="39"/>
      <c r="E13" s="39"/>
      <c r="F13" s="40"/>
      <c r="G13" s="13">
        <v>12611.49</v>
      </c>
      <c r="H13" s="13">
        <f>H29+H30</f>
        <v>12597.05</v>
      </c>
      <c r="I13" s="25">
        <f t="shared" si="0"/>
        <v>99.9</v>
      </c>
    </row>
    <row r="14" spans="1:9" ht="38.25" customHeight="1">
      <c r="A14" s="16" t="s">
        <v>13</v>
      </c>
      <c r="B14" s="35" t="s">
        <v>30</v>
      </c>
      <c r="C14" s="36"/>
      <c r="D14" s="36"/>
      <c r="E14" s="36"/>
      <c r="F14" s="37"/>
      <c r="G14" s="13">
        <v>0</v>
      </c>
      <c r="H14" s="17">
        <v>-12.59</v>
      </c>
      <c r="I14" s="25"/>
    </row>
    <row r="15" spans="1:9" ht="133.5" customHeight="1">
      <c r="A15" s="16" t="s">
        <v>14</v>
      </c>
      <c r="B15" s="35" t="s">
        <v>32</v>
      </c>
      <c r="C15" s="36"/>
      <c r="D15" s="36"/>
      <c r="E15" s="36"/>
      <c r="F15" s="37"/>
      <c r="G15" s="13">
        <f>5000+10110+6110+38890+2888.4</f>
        <v>62998.4</v>
      </c>
      <c r="H15" s="13">
        <f>5000+10110+6110+38890</f>
        <v>60110</v>
      </c>
      <c r="I15" s="25">
        <f t="shared" si="0"/>
        <v>95.4</v>
      </c>
    </row>
    <row r="16" spans="1:9" ht="47.25" customHeight="1">
      <c r="A16" s="16" t="s">
        <v>15</v>
      </c>
      <c r="B16" s="35" t="s">
        <v>22</v>
      </c>
      <c r="C16" s="36"/>
      <c r="D16" s="36"/>
      <c r="E16" s="36"/>
      <c r="F16" s="37"/>
      <c r="G16" s="13">
        <v>0</v>
      </c>
      <c r="H16" s="13">
        <v>0</v>
      </c>
      <c r="I16" s="26" t="e">
        <f>H16/G16*100</f>
        <v>#DIV/0!</v>
      </c>
    </row>
    <row r="17" spans="1:9" ht="79.5" customHeight="1">
      <c r="A17" s="16" t="s">
        <v>16</v>
      </c>
      <c r="B17" s="35" t="s">
        <v>24</v>
      </c>
      <c r="C17" s="36"/>
      <c r="D17" s="36"/>
      <c r="E17" s="36"/>
      <c r="F17" s="37"/>
      <c r="G17" s="13">
        <v>6988.66</v>
      </c>
      <c r="H17" s="13">
        <v>7551.01</v>
      </c>
      <c r="I17" s="25">
        <f>H17/G17*100</f>
        <v>108</v>
      </c>
    </row>
    <row r="18" spans="1:9" ht="117" customHeight="1">
      <c r="A18" s="16" t="s">
        <v>60</v>
      </c>
      <c r="B18" s="35" t="s">
        <v>61</v>
      </c>
      <c r="C18" s="59"/>
      <c r="D18" s="59"/>
      <c r="E18" s="59"/>
      <c r="F18" s="60"/>
      <c r="G18" s="13"/>
      <c r="H18" s="13">
        <v>122.51</v>
      </c>
      <c r="I18" s="25"/>
    </row>
    <row r="19" spans="1:9" ht="27" customHeight="1">
      <c r="A19" s="22" t="s">
        <v>19</v>
      </c>
      <c r="B19" s="53" t="s">
        <v>20</v>
      </c>
      <c r="C19" s="54"/>
      <c r="D19" s="54"/>
      <c r="E19" s="54"/>
      <c r="F19" s="55"/>
      <c r="G19" s="13">
        <f>G20+G27+G31</f>
        <v>307171.24</v>
      </c>
      <c r="H19" s="13">
        <f>H20+H27+H31</f>
        <v>301015.86</v>
      </c>
      <c r="I19" s="27">
        <f>H19/G19*100</f>
        <v>98</v>
      </c>
    </row>
    <row r="20" spans="1:9" ht="21" customHeight="1">
      <c r="A20" s="22" t="s">
        <v>8</v>
      </c>
      <c r="B20" s="56" t="s">
        <v>45</v>
      </c>
      <c r="C20" s="57"/>
      <c r="D20" s="57"/>
      <c r="E20" s="57"/>
      <c r="F20" s="58"/>
      <c r="G20" s="13">
        <f>SUM(G21:G25)+G26</f>
        <v>185829.34</v>
      </c>
      <c r="H20" s="13">
        <f>SUM(H21:H25)+H26</f>
        <v>181936.52</v>
      </c>
      <c r="I20" s="27">
        <f>H20/G20*100</f>
        <v>97.91</v>
      </c>
    </row>
    <row r="21" spans="1:9" ht="37.5" customHeight="1">
      <c r="A21" s="12" t="s">
        <v>2</v>
      </c>
      <c r="B21" s="32" t="s">
        <v>44</v>
      </c>
      <c r="C21" s="33"/>
      <c r="D21" s="33"/>
      <c r="E21" s="33"/>
      <c r="F21" s="34"/>
      <c r="G21" s="13">
        <v>21407.09</v>
      </c>
      <c r="H21" s="13">
        <v>17550.05</v>
      </c>
      <c r="I21" s="28">
        <f aca="true" t="shared" si="1" ref="I21:I34">H21/G21*100</f>
        <v>82</v>
      </c>
    </row>
    <row r="22" spans="1:9" ht="57.75" customHeight="1">
      <c r="A22" s="12" t="s">
        <v>3</v>
      </c>
      <c r="B22" s="32" t="s">
        <v>43</v>
      </c>
      <c r="C22" s="33"/>
      <c r="D22" s="33"/>
      <c r="E22" s="33"/>
      <c r="F22" s="34"/>
      <c r="G22" s="13">
        <v>1725.46</v>
      </c>
      <c r="H22" s="13">
        <v>1725.46</v>
      </c>
      <c r="I22" s="28">
        <f t="shared" si="1"/>
        <v>100</v>
      </c>
    </row>
    <row r="23" spans="1:9" ht="48" customHeight="1">
      <c r="A23" s="12" t="s">
        <v>4</v>
      </c>
      <c r="B23" s="32" t="s">
        <v>46</v>
      </c>
      <c r="C23" s="33"/>
      <c r="D23" s="33"/>
      <c r="E23" s="33"/>
      <c r="F23" s="34"/>
      <c r="G23" s="13">
        <v>5944.88</v>
      </c>
      <c r="H23" s="13">
        <v>5944.87</v>
      </c>
      <c r="I23" s="28">
        <f t="shared" si="1"/>
        <v>100</v>
      </c>
    </row>
    <row r="24" spans="1:9" ht="54.75" customHeight="1">
      <c r="A24" s="12" t="s">
        <v>31</v>
      </c>
      <c r="B24" s="32" t="s">
        <v>47</v>
      </c>
      <c r="C24" s="33"/>
      <c r="D24" s="33"/>
      <c r="E24" s="33"/>
      <c r="F24" s="34"/>
      <c r="G24" s="13">
        <f>22997.86+131627.68</f>
        <v>154625.54</v>
      </c>
      <c r="H24" s="13">
        <f>22975.02+131627.66</f>
        <v>154602.68</v>
      </c>
      <c r="I24" s="28">
        <f t="shared" si="1"/>
        <v>100</v>
      </c>
    </row>
    <row r="25" spans="1:9" ht="87" customHeight="1">
      <c r="A25" s="12" t="s">
        <v>36</v>
      </c>
      <c r="B25" s="32" t="s">
        <v>48</v>
      </c>
      <c r="C25" s="33"/>
      <c r="D25" s="33"/>
      <c r="E25" s="33"/>
      <c r="F25" s="33"/>
      <c r="G25" s="13">
        <v>2030.07</v>
      </c>
      <c r="H25" s="13">
        <v>2030.02</v>
      </c>
      <c r="I25" s="28">
        <f t="shared" si="1"/>
        <v>100</v>
      </c>
    </row>
    <row r="26" spans="1:9" ht="38.25" customHeight="1">
      <c r="A26" s="12" t="s">
        <v>41</v>
      </c>
      <c r="B26" s="32" t="s">
        <v>49</v>
      </c>
      <c r="C26" s="33"/>
      <c r="D26" s="33"/>
      <c r="E26" s="33"/>
      <c r="F26" s="33"/>
      <c r="G26" s="13">
        <v>96.3</v>
      </c>
      <c r="H26" s="13">
        <v>83.44</v>
      </c>
      <c r="I26" s="28">
        <f t="shared" si="1"/>
        <v>86.6</v>
      </c>
    </row>
    <row r="27" spans="1:9" ht="15.75">
      <c r="A27" s="12" t="s">
        <v>9</v>
      </c>
      <c r="B27" s="32" t="s">
        <v>50</v>
      </c>
      <c r="C27" s="33"/>
      <c r="D27" s="33"/>
      <c r="E27" s="33"/>
      <c r="F27" s="34"/>
      <c r="G27" s="13">
        <f>SUM(G28:G30)</f>
        <v>107396.17</v>
      </c>
      <c r="H27" s="13">
        <f>SUM(H28:H30)</f>
        <v>105135.01</v>
      </c>
      <c r="I27" s="28">
        <f>H27/G27*100</f>
        <v>97.9</v>
      </c>
    </row>
    <row r="28" spans="1:9" ht="54" customHeight="1">
      <c r="A28" s="12" t="s">
        <v>5</v>
      </c>
      <c r="B28" s="32" t="s">
        <v>51</v>
      </c>
      <c r="C28" s="33"/>
      <c r="D28" s="33"/>
      <c r="E28" s="33"/>
      <c r="F28" s="34"/>
      <c r="G28" s="13">
        <v>94784.68</v>
      </c>
      <c r="H28" s="13">
        <v>92537.96</v>
      </c>
      <c r="I28" s="28">
        <f t="shared" si="1"/>
        <v>97.6</v>
      </c>
    </row>
    <row r="29" spans="1:9" ht="72" customHeight="1">
      <c r="A29" s="12" t="s">
        <v>6</v>
      </c>
      <c r="B29" s="32" t="s">
        <v>52</v>
      </c>
      <c r="C29" s="33"/>
      <c r="D29" s="33"/>
      <c r="E29" s="33"/>
      <c r="F29" s="34"/>
      <c r="G29" s="7">
        <v>198.44</v>
      </c>
      <c r="H29" s="13">
        <v>184.01</v>
      </c>
      <c r="I29" s="28">
        <f>H29/G29*100</f>
        <v>92.7</v>
      </c>
    </row>
    <row r="30" spans="1:9" ht="65.25" customHeight="1">
      <c r="A30" s="12" t="s">
        <v>6</v>
      </c>
      <c r="B30" s="32" t="s">
        <v>53</v>
      </c>
      <c r="C30" s="33"/>
      <c r="D30" s="33"/>
      <c r="E30" s="33"/>
      <c r="F30" s="34"/>
      <c r="G30" s="7">
        <v>12413.05</v>
      </c>
      <c r="H30" s="13">
        <v>12413.04</v>
      </c>
      <c r="I30" s="28">
        <f t="shared" si="1"/>
        <v>100</v>
      </c>
    </row>
    <row r="31" spans="1:9" ht="15.75">
      <c r="A31" s="12" t="s">
        <v>10</v>
      </c>
      <c r="B31" s="32" t="s">
        <v>54</v>
      </c>
      <c r="C31" s="33"/>
      <c r="D31" s="33"/>
      <c r="E31" s="33"/>
      <c r="F31" s="34"/>
      <c r="G31" s="7">
        <f>G32+G33</f>
        <v>13945.73</v>
      </c>
      <c r="H31" s="13">
        <f>H32+H33</f>
        <v>13944.33</v>
      </c>
      <c r="I31" s="28">
        <f>H31/G31*100</f>
        <v>100</v>
      </c>
    </row>
    <row r="32" spans="1:9" ht="52.5" customHeight="1">
      <c r="A32" s="12" t="s">
        <v>7</v>
      </c>
      <c r="B32" s="32" t="s">
        <v>55</v>
      </c>
      <c r="C32" s="33"/>
      <c r="D32" s="33"/>
      <c r="E32" s="33"/>
      <c r="F32" s="34"/>
      <c r="G32" s="7">
        <v>2594.24</v>
      </c>
      <c r="H32" s="13">
        <v>2592.85</v>
      </c>
      <c r="I32" s="28">
        <f t="shared" si="1"/>
        <v>99.9</v>
      </c>
    </row>
    <row r="33" spans="1:9" ht="36" customHeight="1">
      <c r="A33" s="12" t="s">
        <v>23</v>
      </c>
      <c r="B33" s="32" t="s">
        <v>56</v>
      </c>
      <c r="C33" s="33"/>
      <c r="D33" s="33"/>
      <c r="E33" s="33"/>
      <c r="F33" s="34"/>
      <c r="G33" s="7">
        <v>11351.49</v>
      </c>
      <c r="H33" s="13">
        <v>11351.48</v>
      </c>
      <c r="I33" s="28">
        <f t="shared" si="1"/>
        <v>100</v>
      </c>
    </row>
    <row r="34" spans="1:9" ht="23.25" customHeight="1">
      <c r="A34" s="6"/>
      <c r="B34" s="29" t="s">
        <v>21</v>
      </c>
      <c r="C34" s="30"/>
      <c r="D34" s="30"/>
      <c r="E34" s="30"/>
      <c r="F34" s="31"/>
      <c r="G34" s="13">
        <f>G19-G8</f>
        <v>190965.23</v>
      </c>
      <c r="H34" s="13">
        <f>H19-H8</f>
        <v>186222.04</v>
      </c>
      <c r="I34" s="28">
        <f t="shared" si="1"/>
        <v>97.5</v>
      </c>
    </row>
    <row r="38" ht="15.75">
      <c r="A38" s="4" t="s">
        <v>58</v>
      </c>
    </row>
    <row r="39" ht="15.75">
      <c r="A39" s="4" t="s">
        <v>34</v>
      </c>
    </row>
    <row r="40" ht="15.75">
      <c r="A40" s="4" t="s">
        <v>59</v>
      </c>
    </row>
    <row r="41" ht="15.75">
      <c r="A41" s="4" t="s">
        <v>42</v>
      </c>
    </row>
  </sheetData>
  <sheetProtection/>
  <mergeCells count="30">
    <mergeCell ref="B22:F22"/>
    <mergeCell ref="B23:F23"/>
    <mergeCell ref="B24:F24"/>
    <mergeCell ref="B25:F25"/>
    <mergeCell ref="B26:F26"/>
    <mergeCell ref="B27:F27"/>
    <mergeCell ref="B14:F14"/>
    <mergeCell ref="B15:F15"/>
    <mergeCell ref="B16:F16"/>
    <mergeCell ref="B17:F17"/>
    <mergeCell ref="B19:F19"/>
    <mergeCell ref="B21:F21"/>
    <mergeCell ref="B20:F20"/>
    <mergeCell ref="B18:F18"/>
    <mergeCell ref="B12:F12"/>
    <mergeCell ref="B13:F13"/>
    <mergeCell ref="B6:F6"/>
    <mergeCell ref="B8:F8"/>
    <mergeCell ref="A4:I4"/>
    <mergeCell ref="B9:F9"/>
    <mergeCell ref="B10:F10"/>
    <mergeCell ref="B11:F11"/>
    <mergeCell ref="B7:F7"/>
    <mergeCell ref="B34:F34"/>
    <mergeCell ref="B28:F28"/>
    <mergeCell ref="B29:F29"/>
    <mergeCell ref="B30:F30"/>
    <mergeCell ref="B31:F31"/>
    <mergeCell ref="B32:F32"/>
    <mergeCell ref="B33:F33"/>
  </mergeCells>
  <printOptions/>
  <pageMargins left="0.7874015748031497" right="0.3937007874015748" top="0.7874015748031497" bottom="0.3937007874015748" header="0.31496062992125984" footer="0"/>
  <pageSetup firstPageNumber="138" useFirstPageNumber="1" fitToHeight="0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2019-04-24T09:41:01Z</cp:lastPrinted>
  <dcterms:created xsi:type="dcterms:W3CDTF">2005-12-28T19:43:42Z</dcterms:created>
  <dcterms:modified xsi:type="dcterms:W3CDTF">2019-04-26T03:58:12Z</dcterms:modified>
  <cp:category/>
  <cp:version/>
  <cp:contentType/>
  <cp:contentStatus/>
</cp:coreProperties>
</file>