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25" windowHeight="9360" activeTab="0"/>
  </bookViews>
  <sheets>
    <sheet name="многоквартирные дома" sheetId="1" r:id="rId1"/>
  </sheets>
  <definedNames>
    <definedName name="_xlnm.Print_Area" localSheetId="0">'многоквартирные дома'!$A$1:$G$53</definedName>
  </definedNames>
  <calcPr fullCalcOnLoad="1"/>
</workbook>
</file>

<file path=xl/sharedStrings.xml><?xml version="1.0" encoding="utf-8"?>
<sst xmlns="http://schemas.openxmlformats.org/spreadsheetml/2006/main" count="63" uniqueCount="39">
  <si>
    <t>«Приложение 23</t>
  </si>
  <si>
    <t>к Решению Думы ЗАТО Северск</t>
  </si>
  <si>
    <t xml:space="preserve"> </t>
  </si>
  <si>
    <t xml:space="preserve">ПЛАН   
финансирования капитального ремонта многоквартирных домов 
ЗАТО Северск на 2009 год </t>
  </si>
  <si>
    <t>(тыс.руб.)</t>
  </si>
  <si>
    <t>(плюс, минус)</t>
  </si>
  <si>
    <t>Муниципальная адресная программа "Капитальный ремонт многоквартирных домов в ЗАТО Северск в 2009 году", в том числе: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</si>
  <si>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</si>
  <si>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</si>
  <si>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</si>
  <si>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</si>
  <si>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</si>
  <si>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</si>
  <si>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</si>
  <si>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</si>
  <si>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</si>
  <si>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</si>
  <si>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</si>
  <si>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</si>
  <si>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</si>
  <si>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</si>
  <si>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</si>
  <si>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</si>
  <si>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</si>
  <si>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</si>
  <si>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</si>
  <si>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</si>
  <si>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I</t>
  </si>
  <si>
    <t>II</t>
  </si>
  <si>
    <t>№ п/п</t>
  </si>
  <si>
    <t>Наименование</t>
  </si>
  <si>
    <t>Утв.
Думой
ЗАТО Северск 2009 г.</t>
  </si>
  <si>
    <t>Уточн.
Думой
 ЗАТО Северск 2009 г.</t>
  </si>
  <si>
    <t>за счет средств местного бюджета (на долевое финансирование), в том числе:</t>
  </si>
  <si>
    <t>78,40»;</t>
  </si>
  <si>
    <t>за счет средств местного бюджета (средства муниципального образования ЗАТО Северск как собственника муниципального имущества), в том числе:</t>
  </si>
  <si>
    <r>
      <t xml:space="preserve">от </t>
    </r>
    <r>
      <rPr>
        <u val="single"/>
        <sz val="12"/>
        <rFont val="Times New Roman"/>
        <family val="1"/>
      </rPr>
      <t xml:space="preserve">25.12.2008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67/7</t>
    </r>
  </si>
  <si>
    <t>77 38 86</t>
  </si>
  <si>
    <t>Юртаева Наталья Владимировна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</si>
</sst>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165" fontId="21" fillId="0" borderId="10" xfId="61" applyNumberFormat="1" applyFont="1" applyFill="1" applyBorder="1" applyAlignment="1">
      <alignment horizontal="left" vertical="center" wrapText="1"/>
    </xf>
    <xf numFmtId="43" fontId="21" fillId="0" borderId="10" xfId="6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4" fontId="21" fillId="0" borderId="10" xfId="0" applyNumberFormat="1" applyFont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4" fillId="0" borderId="11" xfId="0" applyNumberFormat="1" applyFont="1" applyBorder="1" applyAlignment="1">
      <alignment horizontal="center" vertical="center" wrapText="1"/>
    </xf>
    <xf numFmtId="4" fontId="24" fillId="2" borderId="11" xfId="0" applyNumberFormat="1" applyFont="1" applyFill="1" applyBorder="1" applyAlignment="1">
      <alignment horizontal="center" vertical="center" wrapText="1"/>
    </xf>
    <xf numFmtId="43" fontId="24" fillId="0" borderId="10" xfId="6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3" fontId="24" fillId="0" borderId="0" xfId="61" applyFont="1" applyBorder="1" applyAlignment="1">
      <alignment horizontal="right" vertical="center" wrapText="1"/>
    </xf>
    <xf numFmtId="43" fontId="21" fillId="0" borderId="0" xfId="61" applyFont="1" applyBorder="1" applyAlignment="1">
      <alignment horizontal="right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43" fontId="21" fillId="0" borderId="0" xfId="61" applyFont="1" applyFill="1" applyAlignment="1">
      <alignment horizontal="right" vertical="center" wrapText="1"/>
    </xf>
    <xf numFmtId="166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Zeros="0" tabSelected="1" view="pageBreakPreview" zoomScale="75" zoomScaleNormal="75" zoomScaleSheetLayoutView="75" zoomScalePageLayoutView="0" workbookViewId="0" topLeftCell="A1">
      <selection activeCell="B45" sqref="B45"/>
    </sheetView>
  </sheetViews>
  <sheetFormatPr defaultColWidth="8.8515625" defaultRowHeight="12.75" outlineLevelCol="1"/>
  <cols>
    <col min="1" max="1" width="4.57421875" style="2" customWidth="1"/>
    <col min="2" max="2" width="67.00390625" style="23" customWidth="1"/>
    <col min="3" max="3" width="16.00390625" style="24" hidden="1" customWidth="1" outlineLevel="1"/>
    <col min="4" max="4" width="13.7109375" style="24" hidden="1" customWidth="1" outlineLevel="1"/>
    <col min="5" max="5" width="12.7109375" style="27" customWidth="1" collapsed="1"/>
    <col min="6" max="7" width="12.7109375" style="26" customWidth="1"/>
    <col min="8" max="16384" width="8.8515625" style="26" customWidth="1"/>
  </cols>
  <sheetData>
    <row r="1" spans="1:5" ht="24.75" customHeight="1">
      <c r="A1" s="1"/>
      <c r="E1" s="25" t="s">
        <v>0</v>
      </c>
    </row>
    <row r="2" spans="1:5" ht="15.75">
      <c r="A2" s="1"/>
      <c r="E2" s="25" t="s">
        <v>1</v>
      </c>
    </row>
    <row r="3" ht="15.75">
      <c r="E3" s="10" t="s">
        <v>36</v>
      </c>
    </row>
    <row r="4" spans="1:2" ht="15.75">
      <c r="A4" s="2" t="s">
        <v>2</v>
      </c>
      <c r="B4" s="23" t="s">
        <v>2</v>
      </c>
    </row>
    <row r="5" spans="1:7" ht="48" customHeight="1">
      <c r="A5" s="2" t="s">
        <v>2</v>
      </c>
      <c r="B5" s="36" t="s">
        <v>3</v>
      </c>
      <c r="C5" s="36"/>
      <c r="D5" s="36"/>
      <c r="E5" s="36"/>
      <c r="F5" s="36"/>
      <c r="G5" s="36"/>
    </row>
    <row r="6" ht="15.75">
      <c r="G6" s="28" t="s">
        <v>4</v>
      </c>
    </row>
    <row r="7" spans="1:7" s="29" customFormat="1" ht="75" customHeight="1">
      <c r="A7" s="18" t="s">
        <v>29</v>
      </c>
      <c r="B7" s="9" t="s">
        <v>30</v>
      </c>
      <c r="C7" s="14" t="s">
        <v>31</v>
      </c>
      <c r="D7" s="15" t="s">
        <v>5</v>
      </c>
      <c r="E7" s="11" t="s">
        <v>31</v>
      </c>
      <c r="F7" s="12" t="s">
        <v>5</v>
      </c>
      <c r="G7" s="11" t="s">
        <v>32</v>
      </c>
    </row>
    <row r="8" spans="1:7" s="32" customFormat="1" ht="51" customHeight="1">
      <c r="A8" s="3"/>
      <c r="B8" s="4" t="s">
        <v>6</v>
      </c>
      <c r="C8" s="30" t="e">
        <f>#REF!+C9+C30</f>
        <v>#REF!</v>
      </c>
      <c r="D8" s="30" t="e">
        <f>#REF!+D9+D30</f>
        <v>#REF!</v>
      </c>
      <c r="E8" s="31">
        <f>E9+E30</f>
        <v>10007.849999999991</v>
      </c>
      <c r="F8" s="31">
        <f>F9+F30</f>
        <v>-4232.1</v>
      </c>
      <c r="G8" s="31">
        <f>G9+G30</f>
        <v>5775.749999999991</v>
      </c>
    </row>
    <row r="9" spans="1:7" s="32" customFormat="1" ht="31.5">
      <c r="A9" s="8" t="s">
        <v>27</v>
      </c>
      <c r="B9" s="4" t="s">
        <v>33</v>
      </c>
      <c r="C9" s="30">
        <f>SUM(C10:C29)</f>
        <v>30371.87</v>
      </c>
      <c r="D9" s="30">
        <f>SUM(D10:D29)</f>
        <v>-21758.860000000008</v>
      </c>
      <c r="E9" s="31">
        <f>C9+D9</f>
        <v>8613.009999999991</v>
      </c>
      <c r="F9" s="33">
        <f>SUM(F10:F29)</f>
        <v>-4232.1</v>
      </c>
      <c r="G9" s="31">
        <f>E9+F9</f>
        <v>4380.909999999991</v>
      </c>
    </row>
    <row r="10" spans="1:7" ht="15.75">
      <c r="A10" s="3"/>
      <c r="B10" s="5" t="s">
        <v>7</v>
      </c>
      <c r="C10" s="16">
        <f>1833.2-95.14</f>
        <v>1738.06</v>
      </c>
      <c r="D10" s="16">
        <v>-1325.88</v>
      </c>
      <c r="E10" s="6">
        <f>C10+D10</f>
        <v>412.17999999999984</v>
      </c>
      <c r="F10" s="34">
        <v>-412.18</v>
      </c>
      <c r="G10" s="35">
        <f aca="true" t="shared" si="0" ref="G10:G49">E10+F10</f>
        <v>0</v>
      </c>
    </row>
    <row r="11" spans="1:7" ht="15.75">
      <c r="A11" s="3"/>
      <c r="B11" s="5" t="s">
        <v>8</v>
      </c>
      <c r="C11" s="16">
        <f>1673.35-51.13</f>
        <v>1622.2199999999998</v>
      </c>
      <c r="D11" s="16">
        <v>-1235.45</v>
      </c>
      <c r="E11" s="6">
        <f aca="true" t="shared" si="1" ref="E11:E29">C11+D11</f>
        <v>386.76999999999975</v>
      </c>
      <c r="F11" s="34">
        <v>-386.77</v>
      </c>
      <c r="G11" s="35">
        <f t="shared" si="0"/>
        <v>0</v>
      </c>
    </row>
    <row r="12" spans="1:7" ht="15.75">
      <c r="A12" s="3"/>
      <c r="B12" s="5" t="s">
        <v>9</v>
      </c>
      <c r="C12" s="16">
        <f>2161.36-79.43</f>
        <v>2081.9300000000003</v>
      </c>
      <c r="D12" s="16">
        <v>-1596.64</v>
      </c>
      <c r="E12" s="6">
        <f t="shared" si="1"/>
        <v>485.2900000000002</v>
      </c>
      <c r="F12" s="34">
        <v>-485.29</v>
      </c>
      <c r="G12" s="35">
        <f t="shared" si="0"/>
        <v>0</v>
      </c>
    </row>
    <row r="13" spans="1:7" ht="15.75">
      <c r="A13" s="3"/>
      <c r="B13" s="5" t="s">
        <v>10</v>
      </c>
      <c r="C13" s="16">
        <f>2183.4-103.5</f>
        <v>2079.9</v>
      </c>
      <c r="D13" s="16">
        <v>-1594.66</v>
      </c>
      <c r="E13" s="6">
        <f t="shared" si="1"/>
        <v>485.24</v>
      </c>
      <c r="F13" s="34">
        <v>-485.24</v>
      </c>
      <c r="G13" s="35">
        <f t="shared" si="0"/>
        <v>0</v>
      </c>
    </row>
    <row r="14" spans="1:7" ht="15.75">
      <c r="A14" s="3"/>
      <c r="B14" s="5" t="s">
        <v>11</v>
      </c>
      <c r="C14" s="16">
        <f>1165.77-37.43</f>
        <v>1128.34</v>
      </c>
      <c r="D14" s="16">
        <v>-834.42</v>
      </c>
      <c r="E14" s="6">
        <f t="shared" si="1"/>
        <v>293.91999999999996</v>
      </c>
      <c r="F14" s="34">
        <v>-293.92</v>
      </c>
      <c r="G14" s="35">
        <f t="shared" si="0"/>
        <v>0</v>
      </c>
    </row>
    <row r="15" spans="1:7" ht="15.75">
      <c r="A15" s="3"/>
      <c r="B15" s="7" t="s">
        <v>12</v>
      </c>
      <c r="C15" s="16">
        <f>2513.1-122.91</f>
        <v>2390.19</v>
      </c>
      <c r="D15" s="16">
        <v>-1843.99</v>
      </c>
      <c r="E15" s="6">
        <f t="shared" si="1"/>
        <v>546.2</v>
      </c>
      <c r="F15" s="34">
        <v>-546.2</v>
      </c>
      <c r="G15" s="35">
        <f t="shared" si="0"/>
        <v>0</v>
      </c>
    </row>
    <row r="16" spans="1:7" ht="15.75">
      <c r="A16" s="3"/>
      <c r="B16" s="7" t="s">
        <v>13</v>
      </c>
      <c r="C16" s="16">
        <f>1169.12-35.72</f>
        <v>1133.3999999999999</v>
      </c>
      <c r="D16" s="16">
        <v>-852.82</v>
      </c>
      <c r="E16" s="6">
        <f t="shared" si="1"/>
        <v>280.5799999999998</v>
      </c>
      <c r="F16" s="34">
        <v>-280.58</v>
      </c>
      <c r="G16" s="35">
        <f t="shared" si="0"/>
        <v>0</v>
      </c>
    </row>
    <row r="17" spans="1:7" ht="15.75">
      <c r="A17" s="3"/>
      <c r="B17" s="7" t="s">
        <v>14</v>
      </c>
      <c r="C17" s="16">
        <f>3189.59-92.47</f>
        <v>3097.1200000000003</v>
      </c>
      <c r="D17" s="16">
        <v>-2288.02</v>
      </c>
      <c r="E17" s="6">
        <f t="shared" si="1"/>
        <v>809.1000000000004</v>
      </c>
      <c r="F17" s="34">
        <v>-809.1</v>
      </c>
      <c r="G17" s="35">
        <f t="shared" si="0"/>
        <v>0</v>
      </c>
    </row>
    <row r="18" spans="1:7" ht="15.75">
      <c r="A18" s="3"/>
      <c r="B18" s="7" t="s">
        <v>15</v>
      </c>
      <c r="C18" s="16">
        <f>2125.83-100.77</f>
        <v>2025.06</v>
      </c>
      <c r="D18" s="16">
        <v>-1525.86</v>
      </c>
      <c r="E18" s="6">
        <f t="shared" si="1"/>
        <v>499.20000000000005</v>
      </c>
      <c r="F18" s="34">
        <v>-499.2</v>
      </c>
      <c r="G18" s="35">
        <f t="shared" si="0"/>
        <v>0</v>
      </c>
    </row>
    <row r="19" spans="1:7" ht="15.75">
      <c r="A19" s="3"/>
      <c r="B19" s="7" t="s">
        <v>16</v>
      </c>
      <c r="C19" s="16">
        <f>2069.2-72.85</f>
        <v>1996.35</v>
      </c>
      <c r="D19" s="16">
        <v>-1503.29</v>
      </c>
      <c r="E19" s="6">
        <f t="shared" si="1"/>
        <v>493.05999999999995</v>
      </c>
      <c r="F19" s="34">
        <v>-33.62</v>
      </c>
      <c r="G19" s="35">
        <f t="shared" si="0"/>
        <v>459.43999999999994</v>
      </c>
    </row>
    <row r="20" spans="1:7" ht="15.75">
      <c r="A20" s="3"/>
      <c r="B20" s="7" t="s">
        <v>17</v>
      </c>
      <c r="C20" s="16">
        <f>2684.8-90.37</f>
        <v>2594.4300000000003</v>
      </c>
      <c r="D20" s="16">
        <v>-1823.05</v>
      </c>
      <c r="E20" s="6">
        <f t="shared" si="1"/>
        <v>771.3800000000003</v>
      </c>
      <c r="F20" s="34"/>
      <c r="G20" s="35">
        <f t="shared" si="0"/>
        <v>771.3800000000003</v>
      </c>
    </row>
    <row r="21" spans="1:7" ht="15.75">
      <c r="A21" s="3"/>
      <c r="B21" s="7" t="s">
        <v>18</v>
      </c>
      <c r="C21" s="16">
        <f>4151.9-120.37</f>
        <v>4031.5299999999997</v>
      </c>
      <c r="D21" s="16">
        <v>-3391.18</v>
      </c>
      <c r="E21" s="6">
        <f t="shared" si="1"/>
        <v>640.3499999999999</v>
      </c>
      <c r="F21" s="34"/>
      <c r="G21" s="35">
        <f t="shared" si="0"/>
        <v>640.3499999999999</v>
      </c>
    </row>
    <row r="22" spans="1:7" ht="15.75">
      <c r="A22" s="3"/>
      <c r="B22" s="7" t="s">
        <v>19</v>
      </c>
      <c r="C22" s="16">
        <f>1534.83-58.76</f>
        <v>1476.07</v>
      </c>
      <c r="D22" s="16">
        <v>-1082.56</v>
      </c>
      <c r="E22" s="6">
        <f t="shared" si="1"/>
        <v>393.51</v>
      </c>
      <c r="F22" s="34"/>
      <c r="G22" s="35">
        <f t="shared" si="0"/>
        <v>393.51</v>
      </c>
    </row>
    <row r="23" spans="1:7" ht="15.75">
      <c r="A23" s="3"/>
      <c r="B23" s="7" t="s">
        <v>20</v>
      </c>
      <c r="C23" s="16">
        <f>1542.41-66.12</f>
        <v>1476.29</v>
      </c>
      <c r="D23" s="16">
        <v>-1082.73</v>
      </c>
      <c r="E23" s="6">
        <f t="shared" si="1"/>
        <v>393.55999999999995</v>
      </c>
      <c r="F23" s="34"/>
      <c r="G23" s="35">
        <f t="shared" si="0"/>
        <v>393.55999999999995</v>
      </c>
    </row>
    <row r="24" spans="1:7" ht="15.75">
      <c r="A24" s="3"/>
      <c r="B24" s="7" t="s">
        <v>21</v>
      </c>
      <c r="C24" s="16">
        <f>772.38-28.38</f>
        <v>744</v>
      </c>
      <c r="D24" s="16">
        <v>-658.88</v>
      </c>
      <c r="E24" s="6">
        <f t="shared" si="1"/>
        <v>85.12</v>
      </c>
      <c r="F24" s="34"/>
      <c r="G24" s="35">
        <f t="shared" si="0"/>
        <v>85.12</v>
      </c>
    </row>
    <row r="25" spans="1:7" ht="15.75">
      <c r="A25" s="3"/>
      <c r="B25" s="7" t="s">
        <v>22</v>
      </c>
      <c r="C25" s="16">
        <f>787.12-30.14</f>
        <v>756.98</v>
      </c>
      <c r="D25" s="16">
        <v>-659.1</v>
      </c>
      <c r="E25" s="6">
        <f t="shared" si="1"/>
        <v>97.88</v>
      </c>
      <c r="F25" s="34"/>
      <c r="G25" s="35">
        <f t="shared" si="0"/>
        <v>97.88</v>
      </c>
    </row>
    <row r="26" spans="1:7" ht="15.75">
      <c r="A26" s="3"/>
      <c r="B26" s="7" t="s">
        <v>23</v>
      </c>
      <c r="C26" s="16"/>
      <c r="D26" s="16">
        <v>633.19</v>
      </c>
      <c r="E26" s="6">
        <f t="shared" si="1"/>
        <v>633.19</v>
      </c>
      <c r="F26" s="34"/>
      <c r="G26" s="35">
        <f t="shared" si="0"/>
        <v>633.19</v>
      </c>
    </row>
    <row r="27" spans="1:7" ht="15.75">
      <c r="A27" s="3"/>
      <c r="B27" s="7" t="s">
        <v>24</v>
      </c>
      <c r="C27" s="16"/>
      <c r="D27" s="16">
        <v>119.46</v>
      </c>
      <c r="E27" s="6">
        <f t="shared" si="1"/>
        <v>119.46</v>
      </c>
      <c r="F27" s="34"/>
      <c r="G27" s="35">
        <f t="shared" si="0"/>
        <v>119.46</v>
      </c>
    </row>
    <row r="28" spans="1:7" ht="15.75">
      <c r="A28" s="3"/>
      <c r="B28" s="7" t="s">
        <v>25</v>
      </c>
      <c r="C28" s="16"/>
      <c r="D28" s="16">
        <v>393.51</v>
      </c>
      <c r="E28" s="6">
        <f t="shared" si="1"/>
        <v>393.51</v>
      </c>
      <c r="F28" s="34"/>
      <c r="G28" s="35">
        <f t="shared" si="0"/>
        <v>393.51</v>
      </c>
    </row>
    <row r="29" spans="1:7" ht="15.75">
      <c r="A29" s="3"/>
      <c r="B29" s="7" t="s">
        <v>26</v>
      </c>
      <c r="C29" s="16"/>
      <c r="D29" s="16">
        <v>393.51</v>
      </c>
      <c r="E29" s="6">
        <f t="shared" si="1"/>
        <v>393.51</v>
      </c>
      <c r="F29" s="34"/>
      <c r="G29" s="35">
        <f t="shared" si="0"/>
        <v>393.51</v>
      </c>
    </row>
    <row r="30" spans="1:7" ht="47.25">
      <c r="A30" s="8" t="s">
        <v>28</v>
      </c>
      <c r="B30" s="4" t="s">
        <v>35</v>
      </c>
      <c r="C30" s="30">
        <f>SUM(C31:C50)</f>
        <v>1185.4900000000005</v>
      </c>
      <c r="D30" s="30">
        <f>SUM(D31:D50)</f>
        <v>209.35000000000002</v>
      </c>
      <c r="E30" s="31">
        <f>C30+D30</f>
        <v>1394.8400000000006</v>
      </c>
      <c r="F30" s="34">
        <f>SUM(F31:F50)</f>
        <v>0</v>
      </c>
      <c r="G30" s="31">
        <f>E30+F30</f>
        <v>1394.8400000000006</v>
      </c>
    </row>
    <row r="31" spans="1:7" ht="15.75">
      <c r="A31" s="3"/>
      <c r="B31" s="5" t="s">
        <v>7</v>
      </c>
      <c r="C31" s="16">
        <v>95.14</v>
      </c>
      <c r="D31" s="16">
        <v>-4.87</v>
      </c>
      <c r="E31" s="6">
        <f>C31+D31</f>
        <v>90.27</v>
      </c>
      <c r="F31" s="34"/>
      <c r="G31" s="35">
        <f t="shared" si="0"/>
        <v>90.27</v>
      </c>
    </row>
    <row r="32" spans="1:7" ht="15.75">
      <c r="A32" s="3"/>
      <c r="B32" s="5" t="s">
        <v>8</v>
      </c>
      <c r="C32" s="16">
        <v>51.13</v>
      </c>
      <c r="D32" s="16">
        <v>-2.36</v>
      </c>
      <c r="E32" s="6">
        <f aca="true" t="shared" si="2" ref="E32:E49">C32+D32</f>
        <v>48.77</v>
      </c>
      <c r="F32" s="34"/>
      <c r="G32" s="35">
        <f t="shared" si="0"/>
        <v>48.77</v>
      </c>
    </row>
    <row r="33" spans="1:7" ht="15.75">
      <c r="A33" s="3"/>
      <c r="B33" s="5" t="s">
        <v>9</v>
      </c>
      <c r="C33" s="16">
        <v>79.43</v>
      </c>
      <c r="D33" s="16">
        <v>-5.35</v>
      </c>
      <c r="E33" s="6">
        <f t="shared" si="2"/>
        <v>74.08000000000001</v>
      </c>
      <c r="F33" s="34"/>
      <c r="G33" s="35">
        <f t="shared" si="0"/>
        <v>74.08000000000001</v>
      </c>
    </row>
    <row r="34" spans="1:7" ht="15.75">
      <c r="A34" s="3"/>
      <c r="B34" s="5" t="s">
        <v>10</v>
      </c>
      <c r="C34" s="16">
        <v>103.5</v>
      </c>
      <c r="D34" s="16">
        <v>-6.88</v>
      </c>
      <c r="E34" s="6">
        <f t="shared" si="2"/>
        <v>96.62</v>
      </c>
      <c r="F34" s="34"/>
      <c r="G34" s="35">
        <f t="shared" si="0"/>
        <v>96.62</v>
      </c>
    </row>
    <row r="35" spans="1:7" ht="15.75">
      <c r="A35" s="3"/>
      <c r="B35" s="5" t="s">
        <v>11</v>
      </c>
      <c r="C35" s="16">
        <v>37.43</v>
      </c>
      <c r="D35" s="16">
        <v>1.59</v>
      </c>
      <c r="E35" s="6">
        <f t="shared" si="2"/>
        <v>39.02</v>
      </c>
      <c r="F35" s="34"/>
      <c r="G35" s="35">
        <f t="shared" si="0"/>
        <v>39.02</v>
      </c>
    </row>
    <row r="36" spans="1:7" ht="15.75">
      <c r="A36" s="3"/>
      <c r="B36" s="7" t="s">
        <v>12</v>
      </c>
      <c r="C36" s="16">
        <v>122.91</v>
      </c>
      <c r="D36" s="16">
        <v>-10.53</v>
      </c>
      <c r="E36" s="6">
        <f t="shared" si="2"/>
        <v>112.38</v>
      </c>
      <c r="F36" s="34"/>
      <c r="G36" s="35">
        <f t="shared" si="0"/>
        <v>112.38</v>
      </c>
    </row>
    <row r="37" spans="1:7" ht="15.75">
      <c r="A37" s="3"/>
      <c r="B37" s="7" t="s">
        <v>13</v>
      </c>
      <c r="C37" s="16">
        <v>35.72</v>
      </c>
      <c r="D37" s="16">
        <v>-0.34</v>
      </c>
      <c r="E37" s="6">
        <f t="shared" si="2"/>
        <v>35.379999999999995</v>
      </c>
      <c r="F37" s="34"/>
      <c r="G37" s="35">
        <f t="shared" si="0"/>
        <v>35.379999999999995</v>
      </c>
    </row>
    <row r="38" spans="1:7" ht="15.75">
      <c r="A38" s="3"/>
      <c r="B38" s="7" t="s">
        <v>14</v>
      </c>
      <c r="C38" s="16">
        <v>92.47</v>
      </c>
      <c r="D38" s="16">
        <v>4.19</v>
      </c>
      <c r="E38" s="6">
        <f t="shared" si="2"/>
        <v>96.66</v>
      </c>
      <c r="F38" s="34"/>
      <c r="G38" s="35">
        <f t="shared" si="0"/>
        <v>96.66</v>
      </c>
    </row>
    <row r="39" spans="1:7" ht="15.75">
      <c r="A39" s="3"/>
      <c r="B39" s="7" t="s">
        <v>15</v>
      </c>
      <c r="C39" s="16">
        <v>100.77</v>
      </c>
      <c r="D39" s="16">
        <v>-1.37</v>
      </c>
      <c r="E39" s="6">
        <f t="shared" si="2"/>
        <v>99.39999999999999</v>
      </c>
      <c r="F39" s="34"/>
      <c r="G39" s="35">
        <f t="shared" si="0"/>
        <v>99.39999999999999</v>
      </c>
    </row>
    <row r="40" spans="1:7" ht="15.75">
      <c r="A40" s="3"/>
      <c r="B40" s="7" t="s">
        <v>16</v>
      </c>
      <c r="C40" s="16">
        <v>72.85</v>
      </c>
      <c r="D40" s="16">
        <v>-0.86</v>
      </c>
      <c r="E40" s="6">
        <f t="shared" si="2"/>
        <v>71.99</v>
      </c>
      <c r="F40" s="34"/>
      <c r="G40" s="35">
        <f t="shared" si="0"/>
        <v>71.99</v>
      </c>
    </row>
    <row r="41" spans="1:7" ht="15.75">
      <c r="A41" s="3"/>
      <c r="B41" s="7" t="s">
        <v>17</v>
      </c>
      <c r="C41" s="16">
        <v>90.37</v>
      </c>
      <c r="D41" s="16">
        <v>17.14</v>
      </c>
      <c r="E41" s="6">
        <f t="shared" si="2"/>
        <v>107.51</v>
      </c>
      <c r="F41" s="34"/>
      <c r="G41" s="35">
        <f t="shared" si="0"/>
        <v>107.51</v>
      </c>
    </row>
    <row r="42" spans="1:7" ht="15.75">
      <c r="A42" s="3"/>
      <c r="B42" s="7" t="s">
        <v>18</v>
      </c>
      <c r="C42" s="16">
        <v>120.37</v>
      </c>
      <c r="D42" s="16">
        <v>-43.87</v>
      </c>
      <c r="E42" s="6">
        <f t="shared" si="2"/>
        <v>76.5</v>
      </c>
      <c r="F42" s="34"/>
      <c r="G42" s="35">
        <f t="shared" si="0"/>
        <v>76.5</v>
      </c>
    </row>
    <row r="43" spans="1:7" ht="15.75">
      <c r="A43" s="3"/>
      <c r="B43" s="7" t="s">
        <v>19</v>
      </c>
      <c r="C43" s="16">
        <v>58.76</v>
      </c>
      <c r="D43" s="16">
        <v>3.92</v>
      </c>
      <c r="E43" s="6">
        <f t="shared" si="2"/>
        <v>62.68</v>
      </c>
      <c r="F43" s="34"/>
      <c r="G43" s="35">
        <f t="shared" si="0"/>
        <v>62.68</v>
      </c>
    </row>
    <row r="44" spans="1:7" ht="15.75">
      <c r="A44" s="3"/>
      <c r="B44" s="7" t="s">
        <v>20</v>
      </c>
      <c r="C44" s="16">
        <v>66.12</v>
      </c>
      <c r="D44" s="16">
        <v>4.41</v>
      </c>
      <c r="E44" s="6">
        <f t="shared" si="2"/>
        <v>70.53</v>
      </c>
      <c r="F44" s="34"/>
      <c r="G44" s="35">
        <f t="shared" si="0"/>
        <v>70.53</v>
      </c>
    </row>
    <row r="45" spans="1:7" ht="15.75">
      <c r="A45" s="3"/>
      <c r="B45" s="7" t="s">
        <v>21</v>
      </c>
      <c r="C45" s="16">
        <v>28.38</v>
      </c>
      <c r="D45" s="16">
        <v>-15.39</v>
      </c>
      <c r="E45" s="6">
        <f t="shared" si="2"/>
        <v>12.989999999999998</v>
      </c>
      <c r="F45" s="34"/>
      <c r="G45" s="35">
        <f t="shared" si="0"/>
        <v>12.989999999999998</v>
      </c>
    </row>
    <row r="46" spans="1:7" ht="15.75">
      <c r="A46" s="3"/>
      <c r="B46" s="7" t="s">
        <v>22</v>
      </c>
      <c r="C46" s="16">
        <v>30.14</v>
      </c>
      <c r="D46" s="16">
        <v>-14.55</v>
      </c>
      <c r="E46" s="6">
        <f t="shared" si="2"/>
        <v>15.59</v>
      </c>
      <c r="F46" s="34"/>
      <c r="G46" s="35">
        <f t="shared" si="0"/>
        <v>15.59</v>
      </c>
    </row>
    <row r="47" spans="1:7" ht="15.75">
      <c r="A47" s="3"/>
      <c r="B47" s="7" t="s">
        <v>23</v>
      </c>
      <c r="C47" s="16"/>
      <c r="D47" s="16">
        <v>103.68</v>
      </c>
      <c r="E47" s="6">
        <f t="shared" si="2"/>
        <v>103.68</v>
      </c>
      <c r="F47" s="34"/>
      <c r="G47" s="35">
        <f t="shared" si="0"/>
        <v>103.68</v>
      </c>
    </row>
    <row r="48" spans="1:7" ht="15.75">
      <c r="A48" s="3"/>
      <c r="B48" s="7" t="s">
        <v>24</v>
      </c>
      <c r="C48" s="16"/>
      <c r="D48" s="16">
        <v>22.91</v>
      </c>
      <c r="E48" s="6">
        <f t="shared" si="2"/>
        <v>22.91</v>
      </c>
      <c r="F48" s="34"/>
      <c r="G48" s="35">
        <f t="shared" si="0"/>
        <v>22.91</v>
      </c>
    </row>
    <row r="49" spans="1:7" ht="15.75">
      <c r="A49" s="3"/>
      <c r="B49" s="7" t="s">
        <v>25</v>
      </c>
      <c r="C49" s="16"/>
      <c r="D49" s="16">
        <v>79.48</v>
      </c>
      <c r="E49" s="6">
        <f t="shared" si="2"/>
        <v>79.48</v>
      </c>
      <c r="F49" s="34"/>
      <c r="G49" s="35">
        <f t="shared" si="0"/>
        <v>79.48</v>
      </c>
    </row>
    <row r="50" spans="1:7" ht="15.75">
      <c r="A50" s="3"/>
      <c r="B50" s="7" t="s">
        <v>26</v>
      </c>
      <c r="C50" s="16"/>
      <c r="D50" s="16">
        <v>78.4</v>
      </c>
      <c r="E50" s="6">
        <v>78.4</v>
      </c>
      <c r="F50" s="34"/>
      <c r="G50" s="6" t="s">
        <v>34</v>
      </c>
    </row>
    <row r="51" spans="1:7" ht="15.75">
      <c r="A51" s="19"/>
      <c r="B51" s="20"/>
      <c r="C51" s="21"/>
      <c r="D51" s="21"/>
      <c r="E51" s="22"/>
      <c r="F51" s="29"/>
      <c r="G51" s="22"/>
    </row>
    <row r="52" spans="1:7" ht="15.75">
      <c r="A52" s="13" t="s">
        <v>38</v>
      </c>
      <c r="B52" s="20"/>
      <c r="C52" s="21"/>
      <c r="D52" s="21"/>
      <c r="E52" s="22"/>
      <c r="F52" s="29"/>
      <c r="G52" s="22"/>
    </row>
    <row r="53" spans="1:7" ht="15.75">
      <c r="A53" s="17" t="s">
        <v>37</v>
      </c>
      <c r="B53" s="20"/>
      <c r="C53" s="21"/>
      <c r="D53" s="21"/>
      <c r="E53" s="22"/>
      <c r="F53" s="29"/>
      <c r="G53" s="22"/>
    </row>
  </sheetData>
  <sheetProtection/>
  <mergeCells count="1">
    <mergeCell ref="B5:G5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2009-10-09T01:19:26Z</cp:lastPrinted>
  <dcterms:created xsi:type="dcterms:W3CDTF">2009-04-02T07:33:21Z</dcterms:created>
  <dcterms:modified xsi:type="dcterms:W3CDTF">2009-10-15T10:50:10Z</dcterms:modified>
  <cp:category/>
  <cp:version/>
  <cp:contentType/>
  <cp:contentStatus/>
</cp:coreProperties>
</file>