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50" windowHeight="12390" activeTab="0"/>
  </bookViews>
  <sheets>
    <sheet name="Отчет по доходам" sheetId="1" r:id="rId1"/>
  </sheets>
  <definedNames>
    <definedName name="_xlnm.Print_Titles" localSheetId="0">'Отчет по доходам'!$7:$7</definedName>
  </definedNames>
  <calcPr fullCalcOnLoad="1" fullPrecision="0"/>
</workbook>
</file>

<file path=xl/sharedStrings.xml><?xml version="1.0" encoding="utf-8"?>
<sst xmlns="http://schemas.openxmlformats.org/spreadsheetml/2006/main" count="459" uniqueCount="410">
  <si>
    <t>(плюс, минус)</t>
  </si>
  <si>
    <t>Налог на доходы физических лиц с доходов, полученных в виде дивидендов от долевого участия в деятельности организаций</t>
  </si>
  <si>
    <t>Единый налог на вмененный доход для отдельных видов деятельности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</si>
  <si>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</si>
  <si>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</si>
  <si>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</si>
  <si>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</si>
  <si>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</si>
  <si>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</si>
  <si>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</si>
  <si>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</si>
  <si>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</si>
  <si>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</si>
  <si>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</si>
  <si>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</si>
  <si>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</si>
  <si>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</si>
  <si>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</si>
  <si>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</si>
  <si>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</si>
  <si>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</si>
  <si>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</si>
  <si>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</si>
  <si>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</si>
  <si>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</si>
  <si>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</si>
  <si>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</si>
  <si>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</si>
  <si>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</si>
  <si>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</si>
  <si>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закрытых административно-территориальных образований на развитие и поддержку социальной и инженерной инфраструктуры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</si>
  <si>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</si>
  <si>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Субсидии на обеспечение условий для развития физической культуры и массового спорта</t>
  </si>
  <si>
    <t>Субсидии на компенсацию энергоснабжающим организациям убытков, связанных с ростом цен на топливо (нефть, мазут)</t>
  </si>
  <si>
    <t>Субсидии на индексацию оплаты труда работников муниципальных бюджетных организаций</t>
  </si>
  <si>
    <t>Субсидии на реализацию мероприятий областной целевой программы "Питьевая вода Томской области"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</si>
  <si>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</si>
  <si>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</si>
  <si>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Субсидии на реализацию мероприятий областной целевой программы "Профилактика преступлений и иных правонарушений на территории Томской области на 2008-2010 годы"</t>
  </si>
  <si>
    <t>Субсидии на создание условий для управления многоквартирными домами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</si>
  <si>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</si>
  <si>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</si>
  <si>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субсидий гражданам на оплату жилья и коммунальных услуг</t>
  </si>
  <si>
    <t>Субвенции бюджетам городских округов на осуществление управленческих функций органами местного самоуправления</t>
  </si>
  <si>
    <t>Субвенции на выплату заработной платы работникам образования (ФОТ с начислениями)</t>
  </si>
  <si>
    <t>Субвенции на методическую литературу</t>
  </si>
  <si>
    <t>Субвенции на прочие текущие расходы работников образования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</si>
  <si>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</si>
  <si>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гос.полномочий по выплате надбавок к тарифной ставке педагогическим работникам</t>
  </si>
  <si>
    <t>Субвенции на создание и обеспечение деятельности комиссии по делам несовершеннолетних и защите их прав</t>
  </si>
  <si>
    <t>Субвенции на осуществление гос.полномочий по организации  и осуществлению деятельности по опеке и попечительству в Томской области</t>
  </si>
  <si>
    <t>Субвенции бюджетам городских округов  на обеспечение жилыми помещениями детей-сирот и детей, оставшихся без попечения родителей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</si>
  <si>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</si>
  <si>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содержание приемных детей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</si>
  <si>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</si>
  <si>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</si>
  <si>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</t>
  </si>
  <si>
    <t>Доходы от продажи товаров, осуществляемой учреждениями, находящимися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</si>
  <si>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(поступления от оздоровительной кампании)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</si>
  <si>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 поступления)</t>
  </si>
  <si>
    <t>ДОХОДЫ</t>
  </si>
  <si>
    <t>НАЛОГОВЫЕ ДОХОДЫ</t>
  </si>
  <si>
    <t xml:space="preserve">Налог на доходы физических лиц </t>
  </si>
  <si>
    <t>Налог на имущество физических лиц</t>
  </si>
  <si>
    <t>Налоги на имущество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</si>
  <si>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</si>
  <si>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</si>
  <si>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</si>
  <si>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</si>
  <si>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</si>
  <si>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за землю - всего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</si>
  <si>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</si>
  <si>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</si>
  <si>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</si>
  <si>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</si>
  <si>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</si>
  <si>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</si>
  <si>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</si>
  <si>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</si>
  <si>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</si>
  <si>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</si>
  <si>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</si>
  <si>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ПРЕДПРИНИМАТЕЛЬСКОЙ И ИНОЙ ПРИНОСЯЩЕЙ ДОХОД ДЕЯТЕЛЬНОСТИ</t>
  </si>
  <si>
    <t>Субвенции на обеспечение государственных гарантий прав граждан на получение общего образования</t>
  </si>
  <si>
    <t>НЕНАЛОГОВЫЕ ДОХОДЫ (без учета предпринимательской деятельности)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</si>
  <si>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</si>
  <si>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</si>
  <si>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Доходы от продажи услуг (оздоровительная кампания)</t>
  </si>
  <si>
    <t>Доходы от продажи услуг (прочие)</t>
  </si>
  <si>
    <t>МОУ ЗАТО Северск ДОД СДЮСШОР "Лидер"</t>
  </si>
  <si>
    <t>БЕЗВОЗМЕЗДНЫЕ ПОСТУПЛЕНИЯ ОТ ПРЕДПРИНИМАТЕЛЬСКОЙ И ИНОЙ ПРИНОСЯЩЕЙ ДОХОД ДЕЯТЕЛЬНОСТИ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</si>
  <si>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</si>
  <si>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</si>
  <si>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</si>
  <si>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Утв.Думой
ЗАТО Северск 
2008 г.</t>
  </si>
  <si>
    <t>Приложение 5</t>
  </si>
  <si>
    <t>в том числе:</t>
  </si>
  <si>
    <t>Наименование показателей</t>
  </si>
  <si>
    <t>(тыс.руб.)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</si>
  <si>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</si>
  <si>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</si>
  <si>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</si>
  <si>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</si>
  <si>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гос.полномочий Томской области по хранению, комплектованию архивных документов, относящихся к собственности Томской области</t>
  </si>
  <si>
    <t>Управление образования Администрации ЗАТО Северск</t>
  </si>
  <si>
    <t>МОУ ЗАТО Северск ДОД СДЮСШОР "Янтарь"</t>
  </si>
  <si>
    <t>МОУ ЗАТО Северск ДОД ДЮСШ НВС "Русь"</t>
  </si>
  <si>
    <t>МОУ ЗАТО Северск ДОД СДЮСШОР гимнастики им. Р.Кузнецова</t>
  </si>
  <si>
    <t>МОУ ЗАТО Северск ДОД СДЮСШОР им. Р.Кузнецова</t>
  </si>
  <si>
    <t>МОУ ЗАТО Северск ДОД СДЮСШОР им.Л.Егоровой</t>
  </si>
  <si>
    <t>МОУ ЗАТО Северск ДОД СДЮСШ хоккея и футбола "Смена"</t>
  </si>
  <si>
    <t>МУ ОЛ "Зелёный мыс"</t>
  </si>
  <si>
    <t>МУ ДОЛ "Берёзка"</t>
  </si>
  <si>
    <t>МУ ЗАТО Северск ДОЛ "Восход"</t>
  </si>
  <si>
    <t>МУ "Музей г.Северска"</t>
  </si>
  <si>
    <t>МУ "Самусьский центр культуры"</t>
  </si>
  <si>
    <t>МУ "МТ "Наш мир"</t>
  </si>
  <si>
    <t>Детский театр</t>
  </si>
  <si>
    <t>С.М.И. МУ газета "Диалог"</t>
  </si>
  <si>
    <t>МУ Центральная городская библиотека</t>
  </si>
  <si>
    <t>МУ "Северский музыкальный театр"</t>
  </si>
  <si>
    <t>МУ "Северский природный парк"</t>
  </si>
  <si>
    <t>МУ Центральная детская библиотека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</si>
  <si>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</si>
  <si>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000 1 01 02000 00 0000 110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</si>
  <si>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</si>
  <si>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</si>
  <si>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</si>
  <si>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</si>
  <si>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</si>
  <si>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182 1 05 02000 02 0000 110</t>
  </si>
  <si>
    <t>000 1 06 00000 00 0000 000</t>
  </si>
  <si>
    <t>182 1 06 01020 04 0000 110</t>
  </si>
  <si>
    <t>182 1 06 06012 04 0000 110</t>
  </si>
  <si>
    <t>182 1 06 06022 04 0000 110</t>
  </si>
  <si>
    <t>000 1 07 00000 00 0000 000</t>
  </si>
  <si>
    <t>000 1 08 00000 00 0000 000</t>
  </si>
  <si>
    <t>182 1 07 01020 01 0000 110</t>
  </si>
  <si>
    <t>182 1 08 03010 01 0000 110</t>
  </si>
  <si>
    <t>188 1 08 07140 01 0000 110</t>
  </si>
  <si>
    <t>952 1 08 07140 01 0000 110</t>
  </si>
  <si>
    <t>000 1 09 00000 00 0000 000</t>
  </si>
  <si>
    <t>182 1 09 04050 04 1000 110</t>
  </si>
  <si>
    <t>182 1 09 06020 02 0000 110</t>
  </si>
  <si>
    <t>000 1 11 00000 00 0000 000</t>
  </si>
  <si>
    <t>803 1 11 03040 04 0000 120</t>
  </si>
  <si>
    <t>809 1 11 05010 04 0000 120</t>
  </si>
  <si>
    <t>809 1 11 05024 04 0000 120</t>
  </si>
  <si>
    <t>809 1 11 07014 04 0000 120</t>
  </si>
  <si>
    <t>000 1 11 09044 04 0000 120</t>
  </si>
  <si>
    <t>809 1 11 09044 04 0001 120</t>
  </si>
  <si>
    <t>952 1 11 09044 04 0002 120</t>
  </si>
  <si>
    <t>809 1 11 09044 04 0003 120</t>
  </si>
  <si>
    <t>000 1 12 00000 00 0000 000</t>
  </si>
  <si>
    <t>000 1 13 00000 00 0000 000</t>
  </si>
  <si>
    <t>000 1 14 00000 00 0000 000</t>
  </si>
  <si>
    <t>498 1 12 01000 01 0000 120</t>
  </si>
  <si>
    <t>188 1 13 03040 04 0001 130</t>
  </si>
  <si>
    <t>809 1 14 02033 04 0000 410</t>
  </si>
  <si>
    <t>000 1 16 00000 00 0000 000</t>
  </si>
  <si>
    <t>182 1 16 03010 01 0000 140</t>
  </si>
  <si>
    <t>182 1 16 03030 01 0000 140</t>
  </si>
  <si>
    <t>182 1 16 06000 01 0000 140</t>
  </si>
  <si>
    <t>182 1 16 08000 01 0000 140</t>
  </si>
  <si>
    <t>803 1 16 18040 04 0000 140</t>
  </si>
  <si>
    <t>498 1 16 25050 01 0000 140</t>
  </si>
  <si>
    <t>072 1 16 25060 01 0000 140</t>
  </si>
  <si>
    <t>188 1 16 30000 01 0000 140</t>
  </si>
  <si>
    <t>000 1 16 90040 04 0000 140</t>
  </si>
  <si>
    <t>188 1 16 90040 04 0000 140</t>
  </si>
  <si>
    <t>802 1 16 90040 04 0000 140</t>
  </si>
  <si>
    <t>803 1 16 90040 04 0000 140</t>
  </si>
  <si>
    <t>000 1 17 00000 00 0000 000</t>
  </si>
  <si>
    <t>000 2 00 00000 00 0000 000</t>
  </si>
  <si>
    <t>816 1 17 05040 04 0000 180</t>
  </si>
  <si>
    <t>000 2 02 01000 00 0000 151</t>
  </si>
  <si>
    <t>803 2 02 01001 04 0000 151</t>
  </si>
  <si>
    <t>803 2 02 01003 04 0000 151</t>
  </si>
  <si>
    <t>803 2 02 01007 04 0000 151</t>
  </si>
  <si>
    <t>803 2 02 02075 04 0000 151</t>
  </si>
  <si>
    <t>803 2 02 02999 04 0001 151</t>
  </si>
  <si>
    <t>803 2 02 02999 04 0002 151</t>
  </si>
  <si>
    <t>803 2 02 02999 04 0003 151</t>
  </si>
  <si>
    <t>803 2 02 02999 04 0004 151</t>
  </si>
  <si>
    <t>803 2 02 02999 04 0005 151</t>
  </si>
  <si>
    <t>803 2 02 02999 04 0006 151</t>
  </si>
  <si>
    <t>803 2 02 02999 04 0007 151</t>
  </si>
  <si>
    <t>803 2 02 02999 04 0009 151</t>
  </si>
  <si>
    <t>803 2 02 02999 04 0010 151</t>
  </si>
  <si>
    <t>803 2 02 02999 04 0014 151</t>
  </si>
  <si>
    <t>803 2 02 02999 04 0015 151</t>
  </si>
  <si>
    <t>000 2 02 03000 00 0000 151</t>
  </si>
  <si>
    <t>000 2 02 02000 00 0000 151</t>
  </si>
  <si>
    <t>803 2 02 03020 04 0000 151</t>
  </si>
  <si>
    <t>803 2 02 03021 04 0000 151</t>
  </si>
  <si>
    <t>803 2 02 03022 04 0001 151</t>
  </si>
  <si>
    <t>803 2 02 03022 04 0002 151</t>
  </si>
  <si>
    <t>803 2 02 03024 04 0010 151</t>
  </si>
  <si>
    <t>803 2 02 03024 04 0011 151</t>
  </si>
  <si>
    <t>803 2 02 03024 04 0012 151</t>
  </si>
  <si>
    <t>803 2 02 03024 04 0013 151</t>
  </si>
  <si>
    <t>803 2 02 03024 04 0020 151</t>
  </si>
  <si>
    <t>803 2 02 03024 04 0030 151</t>
  </si>
  <si>
    <t>803 2 02 03024 04 0040 151</t>
  </si>
  <si>
    <t>803 2 02 03024 04 0050 151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</si>
  <si>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</si>
  <si>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</si>
  <si>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</si>
  <si>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</si>
  <si>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</si>
  <si>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803 2 02 03026 04 0000 151</t>
  </si>
  <si>
    <t>803 2 02 03027 04 0001 151</t>
  </si>
  <si>
    <t>803 2 02 03027 04 0002 151</t>
  </si>
  <si>
    <t>000 2 02 04000 04 0000 151</t>
  </si>
  <si>
    <t>803 2 02 04005 04 0000 151</t>
  </si>
  <si>
    <t>803 2 02 04010 04 0000 151</t>
  </si>
  <si>
    <t>803 2 02 04012 04 0001 151</t>
  </si>
  <si>
    <t>803 2 02 04012 04 0002 151</t>
  </si>
  <si>
    <t>803 2 02 04012 04 0003 151</t>
  </si>
  <si>
    <t>000 3 00 00000 00 0000 000</t>
  </si>
  <si>
    <t>000 3 02 00000 00 0000 000</t>
  </si>
  <si>
    <t>000 3 02 01040 04 0010 130</t>
  </si>
  <si>
    <t>000 3 02 01040 04 0011 130</t>
  </si>
  <si>
    <t>807 3 02 01040 04 0011 130</t>
  </si>
  <si>
    <t>894 3 02 01040 04 0011 130</t>
  </si>
  <si>
    <t>895 3 02 01040 04 0011 130</t>
  </si>
  <si>
    <t>897 3 02 01040 04 0011 130</t>
  </si>
  <si>
    <t>901 3 02 01040 04 0011 130</t>
  </si>
  <si>
    <t>902 3 02 01040 04 0011 130</t>
  </si>
  <si>
    <t>906 3 02 01040 04 0011 130</t>
  </si>
  <si>
    <t>907 3 02 01040 04 0011 130</t>
  </si>
  <si>
    <t>908 3 02 01040 04 0011 130</t>
  </si>
  <si>
    <t>000 3 02 01040 04 0012 130</t>
  </si>
  <si>
    <t>807 3 02 01040 04 0012 130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</si>
  <si>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</si>
  <si>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</si>
  <si>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</si>
  <si>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</si>
  <si>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</si>
  <si>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</si>
  <si>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913 3 02 01040 04 0012 130</t>
  </si>
  <si>
    <t>914 3 02 01040 04 0012 130</t>
  </si>
  <si>
    <t>915 3 02 01040 04 0012 130</t>
  </si>
  <si>
    <t>917 3 02 01040 04 0012 130</t>
  </si>
  <si>
    <t>921 3 02 01040 04 0012 130</t>
  </si>
  <si>
    <t>000 3 02 02040 04 0000 440</t>
  </si>
  <si>
    <t>807 3 02 02040 04 0000 440</t>
  </si>
  <si>
    <t>910 3 02 02040 04 0000 440</t>
  </si>
  <si>
    <t>000 3 03 00000 00 0000 000</t>
  </si>
  <si>
    <t>000 3 03 02040 00 0011 180</t>
  </si>
  <si>
    <t>807 3 03 02040 00 0011 180</t>
  </si>
  <si>
    <t>000 3 03 02040 00 0012 180</t>
  </si>
  <si>
    <t>807 3 03 02040 00 0012 180</t>
  </si>
  <si>
    <t>897 3 03 02040 00 0012 180</t>
  </si>
  <si>
    <t>898 3 03 02040 00 0012 180</t>
  </si>
  <si>
    <t>901 3 03 02040 00 0012 180</t>
  </si>
  <si>
    <t>909 3 03 02040 00 0012 180</t>
  </si>
  <si>
    <t>914 3 03 02040 00 0012 180</t>
  </si>
  <si>
    <t>917 3 03 02040 00 0012 180</t>
  </si>
  <si>
    <t>809 1 14 06012 04 0000 420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</si>
  <si>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</si>
  <si>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</si>
  <si>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</si>
  <si>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803 2 02 03024 04 0120 151</t>
  </si>
  <si>
    <t>Субвенции на осуществление гос.полномочий по поддержке сельскохозяйственного производства на осуществление управленческих функций органами местного самоуправления</t>
  </si>
  <si>
    <t>803 2 02 03046 04 0000 151</t>
  </si>
  <si>
    <t xml:space="preserve">Межбюджетные трансферты бюджету ЗАТО Северск на обеспечение финансирования проектных и ремонтно-строительных работ казарменно-жилищного фонда и других объектов войскового хозяйства вновь формируемого отдельного специального моторизованного батальона </t>
  </si>
  <si>
    <t>к Решению Думы ЗАТО Северск</t>
  </si>
  <si>
    <t>820 1 16 90040 04 0000 140</t>
  </si>
  <si>
    <t>805 1 16 90040 04 0000 140</t>
  </si>
  <si>
    <t>803 2 02 03007 04 0000 151</t>
  </si>
  <si>
    <t>809 1 11 09044 04 0004 120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</si>
  <si>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</si>
  <si>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809 1 17 05040 04 0000 180</t>
  </si>
  <si>
    <t>910 3 03 02040 00 0012 180</t>
  </si>
  <si>
    <t>налоговые</t>
  </si>
  <si>
    <t>неналоговые</t>
  </si>
  <si>
    <t xml:space="preserve">безвозмездные </t>
  </si>
  <si>
    <t>предпринимательская</t>
  </si>
  <si>
    <t>изменения после приказа</t>
  </si>
  <si>
    <t>всего изменения</t>
  </si>
  <si>
    <t>изменения по приказу №21</t>
  </si>
  <si>
    <t xml:space="preserve">Субвенции бюджетам городских округов на возмещение части затрат на уплату процентов по кредитам, полученным в российских кредитных 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 </t>
  </si>
  <si>
    <t>от   30.06.2008   №  54/1</t>
  </si>
  <si>
    <t>Исполнено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</si>
  <si>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(Гостехнадзор)</t>
  </si>
  <si>
    <t>809 1 08 07150 01 0000 110</t>
  </si>
  <si>
    <t>Госпошлина за выдачу разрешения на установку рекламной конструкции</t>
  </si>
  <si>
    <t>182 1 09 01000 04 000 110</t>
  </si>
  <si>
    <t xml:space="preserve">Налог на прибыль организаций </t>
  </si>
  <si>
    <t>182 1 09 07050 04 0000 110</t>
  </si>
  <si>
    <t>Прочие местные налоги</t>
  </si>
  <si>
    <t>Прочие доходы бюджетов городских округов от оказания платных услуг и компенсации затрат государства (возврат дебиторской задолженности прошлых лет)</t>
  </si>
  <si>
    <t>Прочие доходы бюджетов городских округов от оказания платных услуг и компенсации затрат государства (Медвытрезвитель)</t>
  </si>
  <si>
    <t>Доходы бюджетов городских округов от продажи квартир</t>
  </si>
  <si>
    <t>809 1 14 01040 04 0000 410</t>
  </si>
  <si>
    <t>000 1 15 00000 00 0000 000</t>
  </si>
  <si>
    <t>Административные платежи и сборы</t>
  </si>
  <si>
    <t>807 1 15 02040 04 0000 140</t>
  </si>
  <si>
    <t>Плата, взимаемая муниципальными органами (интернат п. Самусь)</t>
  </si>
  <si>
    <t>952 1 16 32004 04 0000 140</t>
  </si>
  <si>
    <t>182 1 01 02030 01 0000 110</t>
  </si>
  <si>
    <t>898 3 02 01040 04 0011 130</t>
  </si>
  <si>
    <t>803 3 03 02040 00 0011 180</t>
  </si>
  <si>
    <t>Финансовое управление Администрации ЗАТО Северск</t>
  </si>
  <si>
    <t>895 3 03 02040 00 0012 180</t>
  </si>
  <si>
    <t>894 3 03 02040 00 0012 180</t>
  </si>
  <si>
    <t>817 1 08 07140 01 0000 110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</si>
  <si>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</si>
  <si>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</si>
  <si>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808 1 11 01040 04 0000 120</t>
  </si>
  <si>
    <t>Дивиденды по акциям и доходы от прочих форм участия в капитале, находящихся в собственности городских округов</t>
  </si>
  <si>
    <t>000 1 13 03040 04 0002 130</t>
  </si>
  <si>
    <t>Прочие доходы бюджетов городских округов от оказания платных услуг и компенсации затрат государства (возврат субсидий ЖКХ)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</si>
  <si>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</t>
  </si>
  <si>
    <t>322 1 16 21040 04 0000 140</t>
  </si>
  <si>
    <t>Денежные взыскания (штрафы) и иные суммы, взыскиваемые с лиц, виновных в совершении преступлений</t>
  </si>
  <si>
    <t>388 1 16 28000 01 0000 140</t>
  </si>
  <si>
    <t>081 1 16 90040 04 0000 140</t>
  </si>
  <si>
    <t>177 1 16 90040 04 0000 140</t>
  </si>
  <si>
    <t>182 1 16 90040 04 0000 140</t>
  </si>
  <si>
    <t>192 1 16 90040 04 0000 140</t>
  </si>
  <si>
    <t>498 1 16 90040 04 0000 140</t>
  </si>
  <si>
    <t>810 1 16 90040 04 0000 140</t>
  </si>
  <si>
    <t>816 1 16 90040 04 0000 140</t>
  </si>
  <si>
    <t>818 1 16 90040 04 0000 140</t>
  </si>
  <si>
    <t>952 1 16 90040 04 0000 140</t>
  </si>
  <si>
    <t>952 1 17 05040 04 0000 180</t>
  </si>
  <si>
    <t>801 1 16 23040 04 0000 140</t>
  </si>
  <si>
    <t>Доходы от возмещения ущерба при врзникновении страховых случаев, зачисляемые в бюджеты городских округов</t>
  </si>
  <si>
    <t>000 1 17 01040 04 0000 180</t>
  </si>
  <si>
    <t>Невыясненные поступления, зачисляемые в бюджеты городских округов</t>
  </si>
  <si>
    <t>000 1 19 00000 00 0000 000</t>
  </si>
  <si>
    <t>803 1 19 04000 04 0000 151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</si>
  <si>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</si>
  <si>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</si>
  <si>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182 1 05 03000 01 0000 110</t>
  </si>
  <si>
    <t xml:space="preserve">Единый сельскохозяйственный налог </t>
  </si>
  <si>
    <t>803 2 02 01002 04 0000 151</t>
  </si>
  <si>
    <t>Дотации  на поддержку мер по обеспечению сбалансированности бюджетов закрытых административно-территориальных образований</t>
  </si>
  <si>
    <t>803 2 02 02008 04 0000 151</t>
  </si>
  <si>
    <t>803 2 02 02022 04 0000 151</t>
  </si>
  <si>
    <t>803 2 02 02042 04 0000 151</t>
  </si>
  <si>
    <t>Субсидия на реализацию Федеральной целевой программы "Жилище" в рамках подпрограммы "Обеспечение жильем молодых семей" на 2002-2010 годы</t>
  </si>
  <si>
    <t>803 2 02 02068 04 0000 151</t>
  </si>
  <si>
    <t>Субсидия бюджетам городских округов на комплектование книжных фондов библиотек муниципальных образований</t>
  </si>
  <si>
    <t>803 2 02 02999 04 0019 151</t>
  </si>
  <si>
    <t>803 2 02 03022 04 0000 151</t>
  </si>
  <si>
    <t>803 2 02 03024 04 0070 151</t>
  </si>
  <si>
    <t>803 2 02 03024 04 0130 151</t>
  </si>
  <si>
    <t>895 3 02 02040 04 0000 440</t>
  </si>
  <si>
    <t>917 3 02 02040 04 0000 440</t>
  </si>
  <si>
    <t>908 3 02 02040 04 0000 440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</si>
  <si>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</si>
  <si>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Процент исполнения к плану 2008 года</t>
  </si>
  <si>
    <t>Утв. Думой
ЗАТО Северск 
на 2008 год</t>
  </si>
  <si>
    <t>Черноголова Татьяна Юрьевна 77 38 83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</si>
  <si>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- всего</t>
  </si>
  <si>
    <t>Прочие доходы бюджетов городских округов от оказания платных услуг и компенсации затрат государства (компенсация за квартиры)</t>
  </si>
  <si>
    <t>952 1 13 03040 04 0003 130</t>
  </si>
  <si>
    <t>938 1 13 03040 04 0003 130</t>
  </si>
  <si>
    <t>182 1 01 02011 01 0000 110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</si>
  <si>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</si>
  <si>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809 1 16 23040 04 0000 140</t>
  </si>
  <si>
    <t>161 1 16 33004 04 0000 140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</si>
  <si>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</si>
  <si>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Денежные взыскания (штрафы) за нарушение законодательства Российской Федерации о размещении заказов  на поствки товаров, выполнение работ, оказание услуг для нужд городских округов</t>
  </si>
  <si>
    <t>807 1 16 90040 04 0000 140</t>
  </si>
  <si>
    <t>809 1 16 90040 04 0000 140</t>
  </si>
  <si>
    <t>894 1 16 90040 04 0000 140</t>
  </si>
  <si>
    <t>915 1 16 90040 04 0000 140</t>
  </si>
  <si>
    <t>000 1 18 00000 00 0000 000</t>
  </si>
  <si>
    <t>Доходы бюджетов от возврата остатков субсидий и субвенций прошлых лет</t>
  </si>
  <si>
    <t>803 1 18 04010 04 0000 180</t>
  </si>
  <si>
    <t>803 2 02 02004 04 0000 151</t>
  </si>
  <si>
    <t>Субсидия бюджетам городских округов на развитие социальной и инженерной инфраструктуры муниципальных образований</t>
  </si>
  <si>
    <t>803 2 02 02009 04 0000 151</t>
  </si>
  <si>
    <t>Субсидия бюджетам городских округов на государственную поддержку малого предпринимательства, включая крестьянские (фермерские) хозяйства</t>
  </si>
  <si>
    <t>803 2 02 02044 04 0000 151</t>
  </si>
  <si>
    <t>Субсидия бюджетам городских округов на обеспечение автомобильными дорогами новых микрорайонов</t>
  </si>
  <si>
    <t>Субсидия  бюджетам городских округов на внедрение проекта модернизации образования</t>
  </si>
  <si>
    <t>Субсидия  бюджетам городских округов на внедрение инновационных программ в общеобразовательных учреждениях Томской области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</si>
  <si>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</si>
  <si>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Субсидия на реализацию ОЦП "Предоставление молодым семьям госуд.поддержки на приообретение (строительство) жилья на территории Томской области на 2006-2010 годы"</t>
  </si>
  <si>
    <t>Субвенции на осуществление гос.полномочий по регулированию тарифов на перевозки пассажиров и багажа всеми видами общественного транспорта (кроме железнодорожного) по городским и пригородным муниципальным маршрутам</t>
  </si>
  <si>
    <t>Субвенции на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</si>
  <si>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жилых помещений и ежегодной денежной выплаты на приобретение и доставку твердого топлива</t>
  </si>
  <si>
    <t>803 2 02 04012 04 0004 151</t>
  </si>
  <si>
    <t>803 2 02 04012 04 0005 151</t>
  </si>
  <si>
    <t>803 2 02 04012 04 0006 151</t>
  </si>
  <si>
    <t>Межбюджетные трансферты на модернизацию материально-технической учебной базы, приобретение программного и методического обеспечения муниципальных общеобразовательных учреждений, внедряющих инновационные образовательные программы</t>
  </si>
  <si>
    <t>Межбюджетные трансферты бюджету ЗАТО Северск на передачу в муниципальную собственность ОГОУ "Специальная (коррекционная) общеобразовательная школа-интернат № 195 для обучающихся воспитанников с ограниченными возможностями здоровья VIII вида"</t>
  </si>
  <si>
    <t>915 3 03 02040 00 0012 180</t>
  </si>
  <si>
    <t>МУ Детский театр</t>
  </si>
  <si>
    <t>897 3 02 01040 04 0012 130</t>
  </si>
  <si>
    <t>Субвенция на осуществление управленческих функций органами местного самоуправления по предоставлению компенсационной выплаты на оплату дополнительной площади жилого помещения</t>
  </si>
  <si>
    <t>Налог на доходы физических лиц, не являющихся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</si>
  <si>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</si>
  <si>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 бюджетов городских округов от возврата остатков субсидий и субвенций прошлых лет небюджетными организациями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</si>
  <si>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</si>
  <si>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Субвенции на осуществление государственных полномочий  по организации предоставления общедоступного и бесплатного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с отклонениями в развитии </t>
  </si>
  <si>
    <t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милиции общественной безопасности</t>
  </si>
  <si>
    <t>Код
бюджетной
классификации</t>
  </si>
  <si>
    <t>ОТЧЕТ                                                           
о доходах бюджета по кодам классификации
доходов бюджета ЗАТО Северск 
 за 2008 год</t>
  </si>
  <si>
    <t>Приложение 1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</si>
  <si>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федерального значения</t>
  </si>
  <si>
    <t xml:space="preserve">Межбюджетные трансферты на стимулирующие выплаты в 2008 году муниципальным общеобразовательным учреждениям, переходящим на новую систему оплаты с 01.09.2008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</si>
  <si>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</si>
  <si>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городских округов</t>
  </si>
  <si>
    <r>
      <t>от _</t>
    </r>
    <r>
      <rPr>
        <u val="single"/>
        <sz val="12"/>
        <rFont val="Times New Roman"/>
        <family val="1"/>
      </rPr>
      <t>14.05.2009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73/1</t>
    </r>
    <r>
      <rPr>
        <sz val="12"/>
        <rFont val="Times New Roman"/>
        <family val="1"/>
      </rPr>
      <t>__________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</si>
</sst>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 vertical="justify"/>
    </xf>
    <xf numFmtId="165" fontId="4" fillId="24" borderId="0" xfId="53" applyNumberFormat="1" applyFont="1" applyFill="1" applyBorder="1" applyAlignment="1" applyProtection="1">
      <alignment horizontal="left" vertical="center"/>
      <protection/>
    </xf>
    <xf numFmtId="166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25" borderId="12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4" fontId="4" fillId="25" borderId="11" xfId="0" applyNumberFormat="1" applyFont="1" applyFill="1" applyBorder="1" applyAlignment="1">
      <alignment/>
    </xf>
    <xf numFmtId="0" fontId="4" fillId="25" borderId="13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0" fontId="4" fillId="25" borderId="14" xfId="0" applyFont="1" applyFill="1" applyBorder="1" applyAlignment="1">
      <alignment/>
    </xf>
    <xf numFmtId="0" fontId="4" fillId="25" borderId="15" xfId="0" applyFont="1" applyFill="1" applyBorder="1" applyAlignment="1">
      <alignment/>
    </xf>
    <xf numFmtId="4" fontId="12" fillId="25" borderId="15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12" fillId="0" borderId="15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49" fontId="10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/>
    </xf>
    <xf numFmtId="49" fontId="10" fillId="0" borderId="16" xfId="0" applyNumberFormat="1" applyFont="1" applyFill="1" applyBorder="1" applyAlignment="1">
      <alignment horizontal="left" vertical="center"/>
    </xf>
    <xf numFmtId="4" fontId="9" fillId="0" borderId="18" xfId="0" applyNumberFormat="1" applyFont="1" applyBorder="1" applyAlignment="1">
      <alignment/>
    </xf>
    <xf numFmtId="166" fontId="4" fillId="0" borderId="0" xfId="0" applyNumberFormat="1" applyFont="1" applyFill="1" applyAlignment="1">
      <alignment/>
    </xf>
    <xf numFmtId="165" fontId="4" fillId="0" borderId="0" xfId="53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9" fontId="14" fillId="0" borderId="0" xfId="0" applyNumberFormat="1" applyFont="1" applyAlignment="1">
      <alignment horizontal="left" vertical="justify"/>
    </xf>
    <xf numFmtId="166" fontId="7" fillId="0" borderId="0" xfId="0" applyNumberFormat="1" applyFont="1" applyAlignment="1">
      <alignment horizontal="right"/>
    </xf>
    <xf numFmtId="166" fontId="4" fillId="0" borderId="0" xfId="0" applyNumberFormat="1" applyFont="1" applyFill="1" applyAlignment="1">
      <alignment vertical="top"/>
    </xf>
    <xf numFmtId="166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12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right"/>
    </xf>
    <xf numFmtId="4" fontId="12" fillId="0" borderId="21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justify"/>
    </xf>
    <xf numFmtId="49" fontId="10" fillId="0" borderId="16" xfId="0" applyNumberFormat="1" applyFont="1" applyFill="1" applyBorder="1" applyAlignment="1">
      <alignment horizontal="left"/>
    </xf>
    <xf numFmtId="4" fontId="16" fillId="0" borderId="10" xfId="0" applyNumberFormat="1" applyFont="1" applyBorder="1" applyAlignment="1">
      <alignment horizontal="left" vertical="justify"/>
    </xf>
    <xf numFmtId="4" fontId="16" fillId="0" borderId="10" xfId="0" applyNumberFormat="1" applyFont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6" fillId="0" borderId="10" xfId="0" applyNumberFormat="1" applyFont="1" applyBorder="1" applyAlignment="1">
      <alignment/>
    </xf>
    <xf numFmtId="2" fontId="16" fillId="0" borderId="17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 vertical="justify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2" fontId="7" fillId="0" borderId="17" xfId="0" applyNumberFormat="1" applyFont="1" applyBorder="1" applyAlignment="1">
      <alignment/>
    </xf>
    <xf numFmtId="4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2" fontId="16" fillId="0" borderId="17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 vertical="center"/>
    </xf>
    <xf numFmtId="4" fontId="16" fillId="0" borderId="18" xfId="0" applyNumberFormat="1" applyFont="1" applyBorder="1" applyAlignment="1">
      <alignment vertical="center"/>
    </xf>
    <xf numFmtId="2" fontId="16" fillId="0" borderId="22" xfId="0" applyNumberFormat="1" applyFont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 wrapText="1"/>
    </xf>
    <xf numFmtId="4" fontId="7" fillId="24" borderId="23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2" fontId="7" fillId="24" borderId="2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4" fontId="16" fillId="0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 quotePrefix="1">
      <alignment horizontal="left" vertical="justify"/>
    </xf>
    <xf numFmtId="4" fontId="16" fillId="0" borderId="10" xfId="0" applyNumberFormat="1" applyFont="1" applyBorder="1" applyAlignment="1">
      <alignment horizontal="left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" fontId="16" fillId="0" borderId="16" xfId="0" applyNumberFormat="1" applyFont="1" applyBorder="1" applyAlignment="1">
      <alignment horizontal="left" vertical="justify"/>
    </xf>
    <xf numFmtId="4" fontId="16" fillId="0" borderId="10" xfId="0" applyNumberFormat="1" applyFont="1" applyBorder="1" applyAlignment="1">
      <alignment horizontal="left" vertical="justify"/>
    </xf>
    <xf numFmtId="4" fontId="16" fillId="0" borderId="25" xfId="0" applyNumberFormat="1" applyFont="1" applyBorder="1" applyAlignment="1">
      <alignment horizontal="left" vertical="justify"/>
    </xf>
    <xf numFmtId="4" fontId="16" fillId="0" borderId="18" xfId="0" applyNumberFormat="1" applyFont="1" applyBorder="1" applyAlignment="1">
      <alignment horizontal="left" vertical="justify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6"/>
  <sheetViews>
    <sheetView tabSelected="1" zoomScale="95" zoomScaleNormal="95" zoomScalePageLayoutView="0" workbookViewId="0" topLeftCell="A1">
      <pane xSplit="6" ySplit="7" topLeftCell="G21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3" sqref="G3"/>
    </sheetView>
  </sheetViews>
  <sheetFormatPr defaultColWidth="8.8515625" defaultRowHeight="12.75" outlineLevelRow="1" outlineLevelCol="1"/>
  <cols>
    <col min="1" max="1" width="21.7109375" style="8" customWidth="1"/>
    <col min="2" max="2" width="59.421875" style="11" customWidth="1"/>
    <col min="3" max="3" width="14.28125" style="6" hidden="1" customWidth="1" outlineLevel="1"/>
    <col min="4" max="4" width="13.140625" style="6" hidden="1" customWidth="1" outlineLevel="1"/>
    <col min="5" max="5" width="15.8515625" style="6" hidden="1" customWidth="1" collapsed="1"/>
    <col min="6" max="6" width="14.421875" style="6" hidden="1" customWidth="1"/>
    <col min="7" max="7" width="14.421875" style="72" customWidth="1"/>
    <col min="8" max="8" width="14.421875" style="9" customWidth="1"/>
    <col min="9" max="9" width="14.421875" style="8" customWidth="1"/>
    <col min="10" max="10" width="16.421875" style="57" customWidth="1"/>
    <col min="11" max="16384" width="8.8515625" style="1" customWidth="1"/>
  </cols>
  <sheetData>
    <row r="1" spans="1:8" ht="18" customHeight="1">
      <c r="A1" s="5"/>
      <c r="B1" s="74"/>
      <c r="D1" s="7"/>
      <c r="E1" s="7" t="s">
        <v>95</v>
      </c>
      <c r="F1" s="7"/>
      <c r="G1" s="60" t="s">
        <v>404</v>
      </c>
      <c r="H1" s="53"/>
    </row>
    <row r="2" spans="4:8" ht="15.75" customHeight="1">
      <c r="D2" s="7"/>
      <c r="E2" s="12" t="s">
        <v>283</v>
      </c>
      <c r="F2" s="7"/>
      <c r="G2" s="54" t="s">
        <v>267</v>
      </c>
      <c r="H2" s="54"/>
    </row>
    <row r="3" spans="2:8" ht="14.25" customHeight="1">
      <c r="B3" s="109"/>
      <c r="C3" s="109"/>
      <c r="D3" s="109"/>
      <c r="E3" s="109"/>
      <c r="G3" s="54" t="s">
        <v>409</v>
      </c>
      <c r="H3" s="54"/>
    </row>
    <row r="4" spans="1:9" ht="63" customHeight="1">
      <c r="A4" s="114" t="s">
        <v>403</v>
      </c>
      <c r="B4" s="115"/>
      <c r="C4" s="115"/>
      <c r="D4" s="115"/>
      <c r="E4" s="115"/>
      <c r="F4" s="115"/>
      <c r="G4" s="115"/>
      <c r="H4" s="115"/>
      <c r="I4" s="115"/>
    </row>
    <row r="5" spans="2:9" ht="16.5" customHeight="1" thickBot="1">
      <c r="B5" s="58"/>
      <c r="E5" s="13" t="s">
        <v>98</v>
      </c>
      <c r="G5" s="61"/>
      <c r="I5" s="59" t="s">
        <v>98</v>
      </c>
    </row>
    <row r="6" spans="1:10" s="2" customFormat="1" ht="62.25" customHeight="1">
      <c r="A6" s="107" t="s">
        <v>402</v>
      </c>
      <c r="B6" s="94" t="s">
        <v>97</v>
      </c>
      <c r="C6" s="95" t="s">
        <v>94</v>
      </c>
      <c r="D6" s="96" t="s">
        <v>0</v>
      </c>
      <c r="E6" s="95" t="s">
        <v>94</v>
      </c>
      <c r="F6" s="96" t="s">
        <v>0</v>
      </c>
      <c r="G6" s="97" t="s">
        <v>355</v>
      </c>
      <c r="H6" s="98" t="s">
        <v>284</v>
      </c>
      <c r="I6" s="95" t="s">
        <v>354</v>
      </c>
      <c r="J6" s="56"/>
    </row>
    <row r="7" spans="1:10" s="2" customFormat="1" ht="15" customHeight="1">
      <c r="A7" s="45">
        <v>1</v>
      </c>
      <c r="B7" s="43">
        <v>2</v>
      </c>
      <c r="C7" s="14">
        <v>3</v>
      </c>
      <c r="D7" s="14">
        <v>4</v>
      </c>
      <c r="E7" s="14">
        <v>3</v>
      </c>
      <c r="F7" s="14">
        <v>4</v>
      </c>
      <c r="G7" s="62">
        <v>3</v>
      </c>
      <c r="H7" s="44">
        <v>4</v>
      </c>
      <c r="I7" s="46">
        <v>5</v>
      </c>
      <c r="J7" s="56"/>
    </row>
    <row r="8" spans="1:10" s="2" customFormat="1" ht="18" customHeight="1">
      <c r="A8" s="47"/>
      <c r="B8" s="99" t="s">
        <v>60</v>
      </c>
      <c r="C8" s="18">
        <f>C9+C38</f>
        <v>762596.09</v>
      </c>
      <c r="D8" s="18">
        <f>D9+D38</f>
        <v>26482.6</v>
      </c>
      <c r="E8" s="19">
        <f aca="true" t="shared" si="0" ref="E8:E14">C8+D8</f>
        <v>789078.69</v>
      </c>
      <c r="F8" s="19">
        <f>F9+F38</f>
        <v>123982.75</v>
      </c>
      <c r="G8" s="91">
        <f>G9+G38</f>
        <v>842259.93</v>
      </c>
      <c r="H8" s="77">
        <f>H9+H38</f>
        <v>824271.95</v>
      </c>
      <c r="I8" s="87">
        <f>H8/G8*100</f>
        <v>97.86</v>
      </c>
      <c r="J8" s="56"/>
    </row>
    <row r="9" spans="1:10" s="2" customFormat="1" ht="18" customHeight="1">
      <c r="A9" s="47"/>
      <c r="B9" s="99" t="s">
        <v>61</v>
      </c>
      <c r="C9" s="18">
        <f>C10+C17+C20+C24+C26+C32</f>
        <v>538000.78</v>
      </c>
      <c r="D9" s="18">
        <f>D10+D17+D20+D24+D26+D32</f>
        <v>10191</v>
      </c>
      <c r="E9" s="19">
        <f t="shared" si="0"/>
        <v>548191.78</v>
      </c>
      <c r="F9" s="19">
        <f>F10+F17+F20+F24+F26+F32</f>
        <v>0</v>
      </c>
      <c r="G9" s="91">
        <f>G10+G17+G20+G24+G26+G32</f>
        <v>584667.79</v>
      </c>
      <c r="H9" s="77">
        <f>H10+H17+H20+H24+H26+H32</f>
        <v>619641.94</v>
      </c>
      <c r="I9" s="87">
        <f>H9/G9*100</f>
        <v>105.98</v>
      </c>
      <c r="J9" s="56"/>
    </row>
    <row r="10" spans="1:10" s="3" customFormat="1" ht="21" customHeight="1">
      <c r="A10" s="48" t="s">
        <v>124</v>
      </c>
      <c r="B10" s="99" t="s">
        <v>62</v>
      </c>
      <c r="C10" s="18">
        <f>SUM(C11:C16)</f>
        <v>464409.77</v>
      </c>
      <c r="D10" s="18">
        <f>SUM(D11:D16)</f>
        <v>10191</v>
      </c>
      <c r="E10" s="19">
        <f t="shared" si="0"/>
        <v>474600.77</v>
      </c>
      <c r="F10" s="19">
        <f>SUM(F11:F16)</f>
        <v>0</v>
      </c>
      <c r="G10" s="91">
        <f>G11+G13+G14+G16+G15</f>
        <v>514360.25</v>
      </c>
      <c r="H10" s="77">
        <f>H11+H12+H13+H14+H16+H15</f>
        <v>545631.21</v>
      </c>
      <c r="I10" s="87">
        <f aca="true" t="shared" si="1" ref="I10:I77">H10/G10*100</f>
        <v>106.08</v>
      </c>
      <c r="J10" s="56"/>
    </row>
    <row r="11" spans="1:9" ht="30.75" customHeight="1" outlineLevel="1">
      <c r="A11" s="49" t="s">
        <v>125</v>
      </c>
      <c r="B11" s="81" t="s">
        <v>1</v>
      </c>
      <c r="C11" s="16">
        <v>894.39</v>
      </c>
      <c r="D11" s="16">
        <v>0</v>
      </c>
      <c r="E11" s="17">
        <f t="shared" si="0"/>
        <v>894.39</v>
      </c>
      <c r="F11" s="17">
        <v>0</v>
      </c>
      <c r="G11" s="92">
        <v>1540</v>
      </c>
      <c r="H11" s="92">
        <v>1479.32</v>
      </c>
      <c r="I11" s="84">
        <f t="shared" si="1"/>
        <v>96.06</v>
      </c>
    </row>
    <row r="12" spans="1:9" ht="60.75" customHeight="1" outlineLevel="1">
      <c r="A12" s="49" t="s">
        <v>361</v>
      </c>
      <c r="B12" s="81" t="s">
        <v>362</v>
      </c>
      <c r="C12" s="16"/>
      <c r="D12" s="16"/>
      <c r="E12" s="17"/>
      <c r="F12" s="17"/>
      <c r="G12" s="92"/>
      <c r="H12" s="92">
        <v>8.64</v>
      </c>
      <c r="I12" s="84"/>
    </row>
    <row r="13" spans="1:9" ht="75.75" customHeight="1" outlineLevel="1">
      <c r="A13" s="49" t="s">
        <v>126</v>
      </c>
      <c r="B13" s="81" t="s">
        <v>99</v>
      </c>
      <c r="C13" s="16">
        <v>460297.36</v>
      </c>
      <c r="D13" s="16">
        <v>10191</v>
      </c>
      <c r="E13" s="17">
        <f t="shared" si="0"/>
        <v>470488.36</v>
      </c>
      <c r="F13" s="17"/>
      <c r="G13" s="92">
        <v>509602.23</v>
      </c>
      <c r="H13" s="82">
        <v>540336.11</v>
      </c>
      <c r="I13" s="84">
        <f t="shared" si="1"/>
        <v>106.03</v>
      </c>
    </row>
    <row r="14" spans="1:9" ht="73.5" customHeight="1" outlineLevel="1">
      <c r="A14" s="49" t="s">
        <v>127</v>
      </c>
      <c r="B14" s="81" t="s">
        <v>100</v>
      </c>
      <c r="C14" s="16">
        <v>2216</v>
      </c>
      <c r="D14" s="16">
        <v>0</v>
      </c>
      <c r="E14" s="17">
        <f t="shared" si="0"/>
        <v>2216</v>
      </c>
      <c r="F14" s="17">
        <v>0</v>
      </c>
      <c r="G14" s="92">
        <f>E14+F14</f>
        <v>2216</v>
      </c>
      <c r="H14" s="92">
        <v>2710.74</v>
      </c>
      <c r="I14" s="84">
        <f t="shared" si="1"/>
        <v>122.33</v>
      </c>
    </row>
    <row r="15" spans="1:9" ht="33" customHeight="1" outlineLevel="1">
      <c r="A15" s="49" t="s">
        <v>301</v>
      </c>
      <c r="B15" s="81" t="s">
        <v>396</v>
      </c>
      <c r="C15" s="16"/>
      <c r="D15" s="16"/>
      <c r="E15" s="17"/>
      <c r="F15" s="17"/>
      <c r="G15" s="92"/>
      <c r="H15" s="92">
        <v>26.63</v>
      </c>
      <c r="I15" s="87"/>
    </row>
    <row r="16" spans="1:9" ht="77.25" customHeight="1" outlineLevel="1">
      <c r="A16" s="49" t="s">
        <v>128</v>
      </c>
      <c r="B16" s="81" t="s">
        <v>397</v>
      </c>
      <c r="C16" s="16">
        <v>1002.02</v>
      </c>
      <c r="D16" s="16">
        <v>0</v>
      </c>
      <c r="E16" s="17">
        <f>C16+D16</f>
        <v>1002.02</v>
      </c>
      <c r="F16" s="17">
        <v>0</v>
      </c>
      <c r="G16" s="92">
        <f>E16+F16</f>
        <v>1002.02</v>
      </c>
      <c r="H16" s="92">
        <v>1069.77</v>
      </c>
      <c r="I16" s="84">
        <f t="shared" si="1"/>
        <v>106.76</v>
      </c>
    </row>
    <row r="17" spans="1:9" ht="18" customHeight="1">
      <c r="A17" s="48" t="s">
        <v>129</v>
      </c>
      <c r="B17" s="106" t="s">
        <v>65</v>
      </c>
      <c r="C17" s="18">
        <f>C18</f>
        <v>37442.9</v>
      </c>
      <c r="D17" s="18">
        <f>D18</f>
        <v>0</v>
      </c>
      <c r="E17" s="19">
        <f>C17+D17</f>
        <v>37442.9</v>
      </c>
      <c r="F17" s="19">
        <f>F18</f>
        <v>0</v>
      </c>
      <c r="G17" s="91">
        <f>G18</f>
        <v>34218</v>
      </c>
      <c r="H17" s="77">
        <f>H18+H19</f>
        <v>34485.22</v>
      </c>
      <c r="I17" s="87">
        <f t="shared" si="1"/>
        <v>100.78</v>
      </c>
    </row>
    <row r="18" spans="1:9" ht="30" outlineLevel="1">
      <c r="A18" s="49" t="s">
        <v>130</v>
      </c>
      <c r="B18" s="101" t="s">
        <v>2</v>
      </c>
      <c r="C18" s="16">
        <v>37442.9</v>
      </c>
      <c r="D18" s="16">
        <v>0</v>
      </c>
      <c r="E18" s="17">
        <f>C18+D18</f>
        <v>37442.9</v>
      </c>
      <c r="F18" s="17">
        <v>0</v>
      </c>
      <c r="G18" s="92">
        <v>34218</v>
      </c>
      <c r="H18" s="82">
        <v>34475.77</v>
      </c>
      <c r="I18" s="84">
        <f t="shared" si="1"/>
        <v>100.75</v>
      </c>
    </row>
    <row r="19" spans="1:9" ht="15" outlineLevel="1">
      <c r="A19" s="49" t="s">
        <v>336</v>
      </c>
      <c r="B19" s="101" t="s">
        <v>337</v>
      </c>
      <c r="C19" s="16"/>
      <c r="D19" s="16"/>
      <c r="E19" s="17"/>
      <c r="F19" s="17"/>
      <c r="G19" s="92"/>
      <c r="H19" s="82">
        <v>9.45</v>
      </c>
      <c r="I19" s="87"/>
    </row>
    <row r="20" spans="1:10" s="4" customFormat="1" ht="17.25" customHeight="1">
      <c r="A20" s="48" t="s">
        <v>131</v>
      </c>
      <c r="B20" s="106" t="s">
        <v>64</v>
      </c>
      <c r="C20" s="20">
        <f>C21+C22+C23</f>
        <v>27629.43</v>
      </c>
      <c r="D20" s="20">
        <f>D21+D22+D23</f>
        <v>0</v>
      </c>
      <c r="E20" s="21">
        <f aca="true" t="shared" si="2" ref="E20:E29">C20+D20</f>
        <v>27629.43</v>
      </c>
      <c r="F20" s="21">
        <f>F21+F22+F23</f>
        <v>0</v>
      </c>
      <c r="G20" s="91">
        <f>G21+G22+G23</f>
        <v>26828.24</v>
      </c>
      <c r="H20" s="77">
        <f>H21+H22+H23</f>
        <v>30496.56</v>
      </c>
      <c r="I20" s="87">
        <f t="shared" si="1"/>
        <v>113.67</v>
      </c>
      <c r="J20" s="57"/>
    </row>
    <row r="21" spans="1:9" ht="15.75" customHeight="1" outlineLevel="1">
      <c r="A21" s="49" t="s">
        <v>132</v>
      </c>
      <c r="B21" s="101" t="s">
        <v>63</v>
      </c>
      <c r="C21" s="22">
        <v>5437.59</v>
      </c>
      <c r="D21" s="22">
        <v>0</v>
      </c>
      <c r="E21" s="23">
        <f t="shared" si="2"/>
        <v>5437.59</v>
      </c>
      <c r="F21" s="23">
        <v>0</v>
      </c>
      <c r="G21" s="83">
        <v>6608</v>
      </c>
      <c r="H21" s="82">
        <v>6962.07</v>
      </c>
      <c r="I21" s="84">
        <f t="shared" si="1"/>
        <v>105.36</v>
      </c>
    </row>
    <row r="22" spans="1:9" ht="75" outlineLevel="1">
      <c r="A22" s="49" t="s">
        <v>133</v>
      </c>
      <c r="B22" s="101" t="s">
        <v>407</v>
      </c>
      <c r="C22" s="22">
        <v>1831.7</v>
      </c>
      <c r="D22" s="22">
        <v>0</v>
      </c>
      <c r="E22" s="23">
        <f t="shared" si="2"/>
        <v>1831.7</v>
      </c>
      <c r="F22" s="23">
        <v>0</v>
      </c>
      <c r="G22" s="83">
        <v>1000</v>
      </c>
      <c r="H22" s="83">
        <v>1068.53</v>
      </c>
      <c r="I22" s="84">
        <f t="shared" si="1"/>
        <v>106.85</v>
      </c>
    </row>
    <row r="23" spans="1:9" ht="75" outlineLevel="1">
      <c r="A23" s="49" t="s">
        <v>134</v>
      </c>
      <c r="B23" s="101" t="s">
        <v>408</v>
      </c>
      <c r="C23" s="22">
        <v>20360.14</v>
      </c>
      <c r="D23" s="22">
        <v>0</v>
      </c>
      <c r="E23" s="23">
        <f t="shared" si="2"/>
        <v>20360.14</v>
      </c>
      <c r="F23" s="23">
        <v>0</v>
      </c>
      <c r="G23" s="83">
        <v>19220.24</v>
      </c>
      <c r="H23" s="82">
        <v>22465.96</v>
      </c>
      <c r="I23" s="84">
        <f t="shared" si="1"/>
        <v>116.89</v>
      </c>
    </row>
    <row r="24" spans="1:10" s="4" customFormat="1" ht="25.5" customHeight="1">
      <c r="A24" s="48" t="s">
        <v>135</v>
      </c>
      <c r="B24" s="106" t="s">
        <v>66</v>
      </c>
      <c r="C24" s="20">
        <f>C25</f>
        <v>0.25</v>
      </c>
      <c r="D24" s="20">
        <f>D25</f>
        <v>0</v>
      </c>
      <c r="E24" s="21">
        <f t="shared" si="2"/>
        <v>0.25</v>
      </c>
      <c r="F24" s="21">
        <f>F25</f>
        <v>0</v>
      </c>
      <c r="G24" s="91">
        <f>G25</f>
        <v>192.25</v>
      </c>
      <c r="H24" s="77">
        <f>H25</f>
        <v>192.3</v>
      </c>
      <c r="I24" s="87">
        <f t="shared" si="1"/>
        <v>100.03</v>
      </c>
      <c r="J24" s="57"/>
    </row>
    <row r="25" spans="1:9" ht="20.25" customHeight="1" outlineLevel="1">
      <c r="A25" s="49" t="s">
        <v>137</v>
      </c>
      <c r="B25" s="100" t="s">
        <v>3</v>
      </c>
      <c r="C25" s="22">
        <v>0.25</v>
      </c>
      <c r="D25" s="22">
        <v>0</v>
      </c>
      <c r="E25" s="23">
        <f t="shared" si="2"/>
        <v>0.25</v>
      </c>
      <c r="F25" s="23">
        <v>0</v>
      </c>
      <c r="G25" s="83">
        <v>192.25</v>
      </c>
      <c r="H25" s="83">
        <v>192.3</v>
      </c>
      <c r="I25" s="84">
        <f t="shared" si="1"/>
        <v>100.03</v>
      </c>
    </row>
    <row r="26" spans="1:10" s="4" customFormat="1" ht="17.25" customHeight="1">
      <c r="A26" s="48" t="s">
        <v>136</v>
      </c>
      <c r="B26" s="99" t="s">
        <v>67</v>
      </c>
      <c r="C26" s="20">
        <f>SUM(C27:C29)</f>
        <v>8468.9</v>
      </c>
      <c r="D26" s="20">
        <f>SUM(D27:D29)</f>
        <v>0</v>
      </c>
      <c r="E26" s="21">
        <f t="shared" si="2"/>
        <v>8468.9</v>
      </c>
      <c r="F26" s="21">
        <f>SUM(F27:F29)</f>
        <v>0</v>
      </c>
      <c r="G26" s="91">
        <f>G27+G28+G29+G31</f>
        <v>10121.52</v>
      </c>
      <c r="H26" s="77">
        <f>H27+H28+H29+H30+H31</f>
        <v>9890.35</v>
      </c>
      <c r="I26" s="87">
        <f t="shared" si="1"/>
        <v>97.72</v>
      </c>
      <c r="J26" s="57"/>
    </row>
    <row r="27" spans="1:9" ht="62.25" customHeight="1" outlineLevel="1">
      <c r="A27" s="49" t="s">
        <v>138</v>
      </c>
      <c r="B27" s="81" t="s">
        <v>4</v>
      </c>
      <c r="C27" s="22">
        <v>2704.9</v>
      </c>
      <c r="D27" s="22">
        <v>0</v>
      </c>
      <c r="E27" s="23">
        <f t="shared" si="2"/>
        <v>2704.9</v>
      </c>
      <c r="F27" s="23">
        <v>0</v>
      </c>
      <c r="G27" s="83">
        <f>E27+F27</f>
        <v>2704.9</v>
      </c>
      <c r="H27" s="82">
        <v>2781.94</v>
      </c>
      <c r="I27" s="84">
        <f t="shared" si="1"/>
        <v>102.85</v>
      </c>
    </row>
    <row r="28" spans="1:9" ht="60" customHeight="1" outlineLevel="1">
      <c r="A28" s="49" t="s">
        <v>139</v>
      </c>
      <c r="B28" s="81" t="s">
        <v>5</v>
      </c>
      <c r="C28" s="22">
        <v>5641</v>
      </c>
      <c r="D28" s="22">
        <v>0</v>
      </c>
      <c r="E28" s="23">
        <f t="shared" si="2"/>
        <v>5641</v>
      </c>
      <c r="F28" s="23">
        <v>0</v>
      </c>
      <c r="G28" s="83">
        <v>7241.72</v>
      </c>
      <c r="H28" s="82">
        <v>6911.57</v>
      </c>
      <c r="I28" s="84">
        <f t="shared" si="1"/>
        <v>95.44</v>
      </c>
    </row>
    <row r="29" spans="1:9" ht="76.5" customHeight="1" outlineLevel="1">
      <c r="A29" s="49" t="s">
        <v>307</v>
      </c>
      <c r="B29" s="81" t="s">
        <v>285</v>
      </c>
      <c r="C29" s="22">
        <v>123</v>
      </c>
      <c r="D29" s="22">
        <v>0</v>
      </c>
      <c r="E29" s="23">
        <f t="shared" si="2"/>
        <v>123</v>
      </c>
      <c r="F29" s="23">
        <v>0</v>
      </c>
      <c r="G29" s="83">
        <v>167.1</v>
      </c>
      <c r="H29" s="82">
        <v>156.05</v>
      </c>
      <c r="I29" s="84">
        <f t="shared" si="1"/>
        <v>93.39</v>
      </c>
    </row>
    <row r="30" spans="1:9" ht="76.5" customHeight="1" outlineLevel="1">
      <c r="A30" s="49" t="s">
        <v>140</v>
      </c>
      <c r="B30" s="81" t="s">
        <v>285</v>
      </c>
      <c r="C30" s="22"/>
      <c r="D30" s="22"/>
      <c r="E30" s="23"/>
      <c r="F30" s="23"/>
      <c r="G30" s="83">
        <v>0</v>
      </c>
      <c r="H30" s="82">
        <v>32.99</v>
      </c>
      <c r="I30" s="84"/>
    </row>
    <row r="31" spans="1:9" ht="30.75" customHeight="1" outlineLevel="1">
      <c r="A31" s="49" t="s">
        <v>286</v>
      </c>
      <c r="B31" s="81" t="s">
        <v>287</v>
      </c>
      <c r="C31" s="22"/>
      <c r="D31" s="22"/>
      <c r="E31" s="23"/>
      <c r="F31" s="23"/>
      <c r="G31" s="83">
        <v>7.8</v>
      </c>
      <c r="H31" s="82">
        <v>7.8</v>
      </c>
      <c r="I31" s="84">
        <f t="shared" si="1"/>
        <v>100</v>
      </c>
    </row>
    <row r="32" spans="1:10" s="4" customFormat="1" ht="28.5" customHeight="1">
      <c r="A32" s="48" t="s">
        <v>141</v>
      </c>
      <c r="B32" s="76" t="s">
        <v>68</v>
      </c>
      <c r="C32" s="20">
        <f>SUM(C34:C35)</f>
        <v>49.53</v>
      </c>
      <c r="D32" s="20">
        <f>D34+D35</f>
        <v>0</v>
      </c>
      <c r="E32" s="21">
        <f>C32+D32</f>
        <v>49.53</v>
      </c>
      <c r="F32" s="21">
        <f>F34+F35</f>
        <v>0</v>
      </c>
      <c r="G32" s="91">
        <f>G33+G34+G35+G37</f>
        <v>-1052.47</v>
      </c>
      <c r="H32" s="77">
        <f>H33+H34+H35+H36+H37</f>
        <v>-1053.7</v>
      </c>
      <c r="I32" s="87">
        <f t="shared" si="1"/>
        <v>100.12</v>
      </c>
      <c r="J32" s="57"/>
    </row>
    <row r="33" spans="1:9" ht="20.25" customHeight="1">
      <c r="A33" s="49" t="s">
        <v>288</v>
      </c>
      <c r="B33" s="100" t="s">
        <v>289</v>
      </c>
      <c r="C33" s="22"/>
      <c r="D33" s="22"/>
      <c r="E33" s="23"/>
      <c r="F33" s="23"/>
      <c r="G33" s="83">
        <v>-1102</v>
      </c>
      <c r="H33" s="82">
        <v>-1154.48</v>
      </c>
      <c r="I33" s="84">
        <f t="shared" si="1"/>
        <v>104.76</v>
      </c>
    </row>
    <row r="34" spans="1:9" ht="28.5" customHeight="1" outlineLevel="1">
      <c r="A34" s="49" t="s">
        <v>142</v>
      </c>
      <c r="B34" s="101" t="s">
        <v>6</v>
      </c>
      <c r="C34" s="22">
        <v>48.96</v>
      </c>
      <c r="D34" s="22">
        <v>0</v>
      </c>
      <c r="E34" s="23">
        <f>C34+D34</f>
        <v>48.96</v>
      </c>
      <c r="F34" s="23">
        <v>0</v>
      </c>
      <c r="G34" s="83">
        <f>E34+F34</f>
        <v>48.96</v>
      </c>
      <c r="H34" s="82">
        <v>48.94</v>
      </c>
      <c r="I34" s="84">
        <f t="shared" si="1"/>
        <v>99.96</v>
      </c>
    </row>
    <row r="35" spans="1:9" ht="29.25" customHeight="1" outlineLevel="1">
      <c r="A35" s="49" t="s">
        <v>143</v>
      </c>
      <c r="B35" s="101" t="s">
        <v>7</v>
      </c>
      <c r="C35" s="22">
        <v>0.57</v>
      </c>
      <c r="D35" s="22">
        <v>0</v>
      </c>
      <c r="E35" s="23">
        <f>C35+D35</f>
        <v>0.57</v>
      </c>
      <c r="F35" s="23">
        <v>0</v>
      </c>
      <c r="G35" s="83">
        <f>E35+F35</f>
        <v>0.57</v>
      </c>
      <c r="H35" s="82">
        <v>10.64</v>
      </c>
      <c r="I35" s="84">
        <f t="shared" si="1"/>
        <v>1866.67</v>
      </c>
    </row>
    <row r="36" spans="1:9" ht="45" customHeight="1" outlineLevel="1">
      <c r="A36" s="49" t="s">
        <v>308</v>
      </c>
      <c r="B36" s="101" t="s">
        <v>309</v>
      </c>
      <c r="C36" s="22"/>
      <c r="D36" s="22"/>
      <c r="E36" s="23"/>
      <c r="F36" s="23"/>
      <c r="G36" s="83">
        <v>0</v>
      </c>
      <c r="H36" s="82">
        <v>0.18</v>
      </c>
      <c r="I36" s="87"/>
    </row>
    <row r="37" spans="1:9" ht="19.5" customHeight="1" outlineLevel="1">
      <c r="A37" s="49" t="s">
        <v>290</v>
      </c>
      <c r="B37" s="100" t="s">
        <v>291</v>
      </c>
      <c r="C37" s="22"/>
      <c r="D37" s="22"/>
      <c r="E37" s="23"/>
      <c r="F37" s="23"/>
      <c r="G37" s="83">
        <v>0</v>
      </c>
      <c r="H37" s="82">
        <v>41.02</v>
      </c>
      <c r="I37" s="87"/>
    </row>
    <row r="38" spans="1:10" s="4" customFormat="1" ht="33" customHeight="1">
      <c r="A38" s="50"/>
      <c r="B38" s="102" t="s">
        <v>84</v>
      </c>
      <c r="C38" s="18">
        <f>C39+C52+C54+C59+C65+C99</f>
        <v>224595.31</v>
      </c>
      <c r="D38" s="18">
        <f>D39+D52+D54+D59+D65+D99</f>
        <v>16291.6</v>
      </c>
      <c r="E38" s="21">
        <f>C38+D38</f>
        <v>240886.91</v>
      </c>
      <c r="F38" s="19">
        <f>F39+F52+F54+F59+F65+F99</f>
        <v>123982.75</v>
      </c>
      <c r="G38" s="91">
        <f>G39+G52+G54+G59+G63+G65+G99+G104+G106</f>
        <v>257592.14</v>
      </c>
      <c r="H38" s="77">
        <f>H39+H52+H54+H59+H63+H65+H99+H104+H106</f>
        <v>204630.01</v>
      </c>
      <c r="I38" s="87">
        <f t="shared" si="1"/>
        <v>79.44</v>
      </c>
      <c r="J38" s="57"/>
    </row>
    <row r="39" spans="1:10" s="4" customFormat="1" ht="34.5" customHeight="1">
      <c r="A39" s="48" t="s">
        <v>144</v>
      </c>
      <c r="B39" s="102" t="s">
        <v>69</v>
      </c>
      <c r="C39" s="20">
        <f>C41+C42+C45+C46</f>
        <v>151229.44</v>
      </c>
      <c r="D39" s="20">
        <f>D41+D42+D45+D46</f>
        <v>11669.9</v>
      </c>
      <c r="E39" s="20">
        <f>C39+D39</f>
        <v>162899.34</v>
      </c>
      <c r="F39" s="20">
        <f>F41+F42+F45+F46</f>
        <v>0</v>
      </c>
      <c r="G39" s="91">
        <f>G40+G41+G42+G45+G46</f>
        <v>163558.06</v>
      </c>
      <c r="H39" s="77">
        <f>H40+H41+H42+H45+H46</f>
        <v>164873.34</v>
      </c>
      <c r="I39" s="87">
        <f t="shared" si="1"/>
        <v>100.8</v>
      </c>
      <c r="J39" s="57"/>
    </row>
    <row r="40" spans="1:10" s="4" customFormat="1" ht="33.75" customHeight="1">
      <c r="A40" s="49" t="s">
        <v>310</v>
      </c>
      <c r="B40" s="103" t="s">
        <v>311</v>
      </c>
      <c r="C40" s="22"/>
      <c r="D40" s="22"/>
      <c r="E40" s="22"/>
      <c r="F40" s="22"/>
      <c r="G40" s="83">
        <v>40.32</v>
      </c>
      <c r="H40" s="82">
        <v>40.32</v>
      </c>
      <c r="I40" s="84">
        <f t="shared" si="1"/>
        <v>100</v>
      </c>
      <c r="J40" s="57"/>
    </row>
    <row r="41" spans="1:9" ht="36" customHeight="1" outlineLevel="1">
      <c r="A41" s="49" t="s">
        <v>145</v>
      </c>
      <c r="B41" s="81" t="s">
        <v>8</v>
      </c>
      <c r="C41" s="22">
        <v>10790.34</v>
      </c>
      <c r="D41" s="22">
        <v>11669.9</v>
      </c>
      <c r="E41" s="22">
        <f aca="true" t="shared" si="3" ref="E41:E50">C41+D41</f>
        <v>22460.24</v>
      </c>
      <c r="F41" s="22"/>
      <c r="G41" s="83">
        <v>15122.24</v>
      </c>
      <c r="H41" s="82">
        <v>14132.02</v>
      </c>
      <c r="I41" s="84">
        <f t="shared" si="1"/>
        <v>93.45</v>
      </c>
    </row>
    <row r="42" spans="1:9" ht="18.75" customHeight="1" outlineLevel="1">
      <c r="A42" s="47"/>
      <c r="B42" s="100" t="s">
        <v>70</v>
      </c>
      <c r="C42" s="22">
        <f>C43+C44</f>
        <v>28464.3</v>
      </c>
      <c r="D42" s="22">
        <f>D43+D44</f>
        <v>0</v>
      </c>
      <c r="E42" s="22">
        <f t="shared" si="3"/>
        <v>28464.3</v>
      </c>
      <c r="F42" s="22">
        <f>F43+F44</f>
        <v>0</v>
      </c>
      <c r="G42" s="83">
        <f>G43+G44</f>
        <v>36224.7</v>
      </c>
      <c r="H42" s="82">
        <f>H43+H44</f>
        <v>36979.84</v>
      </c>
      <c r="I42" s="84">
        <f t="shared" si="1"/>
        <v>102.08</v>
      </c>
    </row>
    <row r="43" spans="1:9" ht="75" customHeight="1" outlineLevel="1">
      <c r="A43" s="49" t="s">
        <v>146</v>
      </c>
      <c r="B43" s="81" t="s">
        <v>101</v>
      </c>
      <c r="C43" s="22">
        <v>18038.8</v>
      </c>
      <c r="D43" s="22"/>
      <c r="E43" s="22">
        <f t="shared" si="3"/>
        <v>18038.8</v>
      </c>
      <c r="F43" s="22"/>
      <c r="G43" s="83">
        <v>25696.6</v>
      </c>
      <c r="H43" s="82">
        <v>26787.08</v>
      </c>
      <c r="I43" s="84">
        <f t="shared" si="1"/>
        <v>104.24</v>
      </c>
    </row>
    <row r="44" spans="1:9" ht="72" customHeight="1" outlineLevel="1">
      <c r="A44" s="49" t="s">
        <v>147</v>
      </c>
      <c r="B44" s="81" t="s">
        <v>353</v>
      </c>
      <c r="C44" s="22">
        <v>10425.5</v>
      </c>
      <c r="D44" s="22"/>
      <c r="E44" s="22">
        <f t="shared" si="3"/>
        <v>10425.5</v>
      </c>
      <c r="F44" s="22"/>
      <c r="G44" s="83">
        <v>10528.1</v>
      </c>
      <c r="H44" s="82">
        <v>10192.76</v>
      </c>
      <c r="I44" s="84">
        <f t="shared" si="1"/>
        <v>96.81</v>
      </c>
    </row>
    <row r="45" spans="1:9" ht="48" customHeight="1" outlineLevel="1">
      <c r="A45" s="49" t="s">
        <v>148</v>
      </c>
      <c r="B45" s="81" t="s">
        <v>9</v>
      </c>
      <c r="C45" s="22">
        <v>1407</v>
      </c>
      <c r="D45" s="22">
        <v>0</v>
      </c>
      <c r="E45" s="22">
        <f t="shared" si="3"/>
        <v>1407</v>
      </c>
      <c r="F45" s="22">
        <v>0</v>
      </c>
      <c r="G45" s="83">
        <f>E45+F45</f>
        <v>1407</v>
      </c>
      <c r="H45" s="82">
        <v>1241.85</v>
      </c>
      <c r="I45" s="84">
        <f t="shared" si="1"/>
        <v>88.26</v>
      </c>
    </row>
    <row r="46" spans="1:9" ht="63" customHeight="1" outlineLevel="1">
      <c r="A46" s="49" t="s">
        <v>149</v>
      </c>
      <c r="B46" s="81" t="s">
        <v>357</v>
      </c>
      <c r="C46" s="22">
        <f>C48+C49+C50</f>
        <v>110567.8</v>
      </c>
      <c r="D46" s="22">
        <f>D48+D49+D50</f>
        <v>0</v>
      </c>
      <c r="E46" s="22">
        <f t="shared" si="3"/>
        <v>110567.8</v>
      </c>
      <c r="F46" s="22">
        <f>F48+F49+F50</f>
        <v>0</v>
      </c>
      <c r="G46" s="83">
        <f>G48+G49+G50+G51</f>
        <v>110763.8</v>
      </c>
      <c r="H46" s="82">
        <f>H48+H49+H50+H51</f>
        <v>112479.31</v>
      </c>
      <c r="I46" s="84">
        <f t="shared" si="1"/>
        <v>101.55</v>
      </c>
    </row>
    <row r="47" spans="1:9" ht="18" customHeight="1" outlineLevel="1">
      <c r="A47" s="49"/>
      <c r="B47" s="81" t="s">
        <v>96</v>
      </c>
      <c r="C47" s="22"/>
      <c r="D47" s="22"/>
      <c r="E47" s="22"/>
      <c r="F47" s="22"/>
      <c r="G47" s="83"/>
      <c r="H47" s="82"/>
      <c r="I47" s="84"/>
    </row>
    <row r="48" spans="1:9" ht="42.75" customHeight="1" outlineLevel="1">
      <c r="A48" s="49" t="s">
        <v>150</v>
      </c>
      <c r="B48" s="81" t="s">
        <v>10</v>
      </c>
      <c r="C48" s="22">
        <v>57871</v>
      </c>
      <c r="D48" s="22"/>
      <c r="E48" s="22">
        <f t="shared" si="3"/>
        <v>57871</v>
      </c>
      <c r="F48" s="22"/>
      <c r="G48" s="83">
        <v>61278</v>
      </c>
      <c r="H48" s="82">
        <v>62629.47</v>
      </c>
      <c r="I48" s="84">
        <f t="shared" si="1"/>
        <v>102.21</v>
      </c>
    </row>
    <row r="49" spans="1:9" ht="30" customHeight="1" outlineLevel="1">
      <c r="A49" s="49" t="s">
        <v>151</v>
      </c>
      <c r="B49" s="81" t="s">
        <v>11</v>
      </c>
      <c r="C49" s="22">
        <v>7417.8</v>
      </c>
      <c r="D49" s="22">
        <v>0</v>
      </c>
      <c r="E49" s="22">
        <f t="shared" si="3"/>
        <v>7417.8</v>
      </c>
      <c r="F49" s="22">
        <v>0</v>
      </c>
      <c r="G49" s="83">
        <v>8077.8</v>
      </c>
      <c r="H49" s="82">
        <v>8361.52</v>
      </c>
      <c r="I49" s="84">
        <f t="shared" si="1"/>
        <v>103.51</v>
      </c>
    </row>
    <row r="50" spans="1:9" ht="44.25" customHeight="1" outlineLevel="1">
      <c r="A50" s="49" t="s">
        <v>152</v>
      </c>
      <c r="B50" s="81" t="s">
        <v>12</v>
      </c>
      <c r="C50" s="22">
        <v>45279</v>
      </c>
      <c r="D50" s="22">
        <v>0</v>
      </c>
      <c r="E50" s="22">
        <f t="shared" si="3"/>
        <v>45279</v>
      </c>
      <c r="F50" s="22">
        <v>0</v>
      </c>
      <c r="G50" s="83">
        <v>40908</v>
      </c>
      <c r="H50" s="82">
        <v>40602.01</v>
      </c>
      <c r="I50" s="84">
        <f t="shared" si="1"/>
        <v>99.25</v>
      </c>
    </row>
    <row r="51" spans="1:9" ht="29.25" customHeight="1" outlineLevel="1">
      <c r="A51" s="49" t="s">
        <v>271</v>
      </c>
      <c r="B51" s="81" t="s">
        <v>272</v>
      </c>
      <c r="C51" s="22"/>
      <c r="D51" s="22"/>
      <c r="E51" s="22"/>
      <c r="F51" s="22"/>
      <c r="G51" s="83">
        <v>500</v>
      </c>
      <c r="H51" s="82">
        <v>886.31</v>
      </c>
      <c r="I51" s="84">
        <f t="shared" si="1"/>
        <v>177.26</v>
      </c>
    </row>
    <row r="52" spans="1:10" s="4" customFormat="1" ht="18" customHeight="1">
      <c r="A52" s="48" t="s">
        <v>153</v>
      </c>
      <c r="B52" s="76" t="s">
        <v>71</v>
      </c>
      <c r="C52" s="20">
        <f>C53</f>
        <v>2696</v>
      </c>
      <c r="D52" s="20">
        <f>D53</f>
        <v>679.4</v>
      </c>
      <c r="E52" s="20">
        <f>C52+D52</f>
        <v>3375.4</v>
      </c>
      <c r="F52" s="20">
        <f>F53</f>
        <v>0</v>
      </c>
      <c r="G52" s="91">
        <f>G53</f>
        <v>5125.4</v>
      </c>
      <c r="H52" s="77">
        <f>H53</f>
        <v>5203.68</v>
      </c>
      <c r="I52" s="87">
        <f t="shared" si="1"/>
        <v>101.53</v>
      </c>
      <c r="J52" s="57"/>
    </row>
    <row r="53" spans="1:9" ht="17.25" customHeight="1">
      <c r="A53" s="49" t="s">
        <v>156</v>
      </c>
      <c r="B53" s="81" t="s">
        <v>13</v>
      </c>
      <c r="C53" s="22">
        <v>2696</v>
      </c>
      <c r="D53" s="22">
        <v>679.4</v>
      </c>
      <c r="E53" s="22">
        <f>C53+D53</f>
        <v>3375.4</v>
      </c>
      <c r="F53" s="22"/>
      <c r="G53" s="83">
        <v>5125.4</v>
      </c>
      <c r="H53" s="82">
        <v>5203.68</v>
      </c>
      <c r="I53" s="84">
        <f t="shared" si="1"/>
        <v>101.53</v>
      </c>
    </row>
    <row r="54" spans="1:10" s="4" customFormat="1" ht="30" customHeight="1">
      <c r="A54" s="48" t="s">
        <v>154</v>
      </c>
      <c r="B54" s="76" t="s">
        <v>72</v>
      </c>
      <c r="C54" s="20">
        <f>C55</f>
        <v>592.5</v>
      </c>
      <c r="D54" s="20">
        <f>D55</f>
        <v>0</v>
      </c>
      <c r="E54" s="20">
        <f>C54+D54</f>
        <v>592.5</v>
      </c>
      <c r="F54" s="20">
        <f>F55</f>
        <v>0</v>
      </c>
      <c r="G54" s="91">
        <f>G55+G56</f>
        <v>0</v>
      </c>
      <c r="H54" s="77">
        <f>H55+H56+H57+H58</f>
        <v>248.91</v>
      </c>
      <c r="I54" s="87"/>
      <c r="J54" s="57"/>
    </row>
    <row r="55" spans="1:9" ht="26.25" customHeight="1" hidden="1" outlineLevel="1">
      <c r="A55" s="49" t="s">
        <v>157</v>
      </c>
      <c r="B55" s="81" t="s">
        <v>293</v>
      </c>
      <c r="C55" s="22">
        <v>592.5</v>
      </c>
      <c r="D55" s="22">
        <v>0</v>
      </c>
      <c r="E55" s="22">
        <f>C55+D55</f>
        <v>592.5</v>
      </c>
      <c r="F55" s="22">
        <v>0</v>
      </c>
      <c r="G55" s="83"/>
      <c r="H55" s="82"/>
      <c r="I55" s="87"/>
    </row>
    <row r="56" spans="1:9" ht="43.5" customHeight="1" collapsed="1">
      <c r="A56" s="49" t="s">
        <v>312</v>
      </c>
      <c r="B56" s="81" t="s">
        <v>292</v>
      </c>
      <c r="C56" s="22"/>
      <c r="D56" s="22"/>
      <c r="E56" s="22"/>
      <c r="F56" s="22"/>
      <c r="G56" s="83">
        <v>0</v>
      </c>
      <c r="H56" s="82">
        <v>111.06</v>
      </c>
      <c r="I56" s="84"/>
    </row>
    <row r="57" spans="1:9" ht="30.75" customHeight="1">
      <c r="A57" s="49" t="s">
        <v>360</v>
      </c>
      <c r="B57" s="81" t="s">
        <v>313</v>
      </c>
      <c r="C57" s="22"/>
      <c r="D57" s="22"/>
      <c r="E57" s="22"/>
      <c r="F57" s="22"/>
      <c r="G57" s="83">
        <v>0</v>
      </c>
      <c r="H57" s="82">
        <v>27.35</v>
      </c>
      <c r="I57" s="84"/>
    </row>
    <row r="58" spans="1:9" ht="33" customHeight="1">
      <c r="A58" s="49" t="s">
        <v>359</v>
      </c>
      <c r="B58" s="81" t="s">
        <v>358</v>
      </c>
      <c r="C58" s="22"/>
      <c r="D58" s="22"/>
      <c r="E58" s="22"/>
      <c r="F58" s="22"/>
      <c r="G58" s="83"/>
      <c r="H58" s="82">
        <v>110.5</v>
      </c>
      <c r="I58" s="84"/>
    </row>
    <row r="59" spans="1:10" s="4" customFormat="1" ht="15" customHeight="1">
      <c r="A59" s="48" t="s">
        <v>155</v>
      </c>
      <c r="B59" s="76" t="s">
        <v>73</v>
      </c>
      <c r="C59" s="20">
        <f>C61</f>
        <v>60000</v>
      </c>
      <c r="D59" s="20">
        <f>D61+D62</f>
        <v>594</v>
      </c>
      <c r="E59" s="20">
        <f>C59+D59</f>
        <v>60594</v>
      </c>
      <c r="F59" s="20">
        <f>F61+F62</f>
        <v>123881.32</v>
      </c>
      <c r="G59" s="91">
        <f>G60+G61+G62</f>
        <v>76186.54</v>
      </c>
      <c r="H59" s="77">
        <f>H60+H61+H62</f>
        <v>21077.72</v>
      </c>
      <c r="I59" s="87">
        <f t="shared" si="1"/>
        <v>27.67</v>
      </c>
      <c r="J59" s="57"/>
    </row>
    <row r="60" spans="1:9" ht="18.75" customHeight="1">
      <c r="A60" s="49" t="s">
        <v>295</v>
      </c>
      <c r="B60" s="100" t="s">
        <v>294</v>
      </c>
      <c r="C60" s="22"/>
      <c r="D60" s="22"/>
      <c r="E60" s="22"/>
      <c r="F60" s="22"/>
      <c r="G60" s="83">
        <v>186</v>
      </c>
      <c r="H60" s="82">
        <v>186</v>
      </c>
      <c r="I60" s="84">
        <f t="shared" si="1"/>
        <v>100</v>
      </c>
    </row>
    <row r="61" spans="1:9" ht="75.75" customHeight="1" outlineLevel="1">
      <c r="A61" s="49" t="s">
        <v>158</v>
      </c>
      <c r="B61" s="81" t="s">
        <v>314</v>
      </c>
      <c r="C61" s="22">
        <v>60000</v>
      </c>
      <c r="D61" s="22"/>
      <c r="E61" s="22">
        <f>C61+D61</f>
        <v>60000</v>
      </c>
      <c r="F61" s="22">
        <v>123881.32</v>
      </c>
      <c r="G61" s="83">
        <v>75406.54</v>
      </c>
      <c r="H61" s="82">
        <v>20340.15</v>
      </c>
      <c r="I61" s="84">
        <f t="shared" si="1"/>
        <v>26.97</v>
      </c>
    </row>
    <row r="62" spans="1:9" ht="45" customHeight="1" outlineLevel="1">
      <c r="A62" s="49" t="s">
        <v>259</v>
      </c>
      <c r="B62" s="81" t="s">
        <v>260</v>
      </c>
      <c r="C62" s="22">
        <v>0</v>
      </c>
      <c r="D62" s="22">
        <v>594</v>
      </c>
      <c r="E62" s="22">
        <f>C62+D62</f>
        <v>594</v>
      </c>
      <c r="F62" s="22"/>
      <c r="G62" s="83">
        <f>E62+F62</f>
        <v>594</v>
      </c>
      <c r="H62" s="82">
        <v>551.57</v>
      </c>
      <c r="I62" s="84">
        <f t="shared" si="1"/>
        <v>92.86</v>
      </c>
    </row>
    <row r="63" spans="1:10" s="4" customFormat="1" ht="21.75" customHeight="1" outlineLevel="1">
      <c r="A63" s="48" t="s">
        <v>296</v>
      </c>
      <c r="B63" s="99" t="s">
        <v>297</v>
      </c>
      <c r="C63" s="20"/>
      <c r="D63" s="20"/>
      <c r="E63" s="20"/>
      <c r="F63" s="20"/>
      <c r="G63" s="91">
        <v>0</v>
      </c>
      <c r="H63" s="77">
        <f>H64</f>
        <v>10.33</v>
      </c>
      <c r="I63" s="87"/>
      <c r="J63" s="57"/>
    </row>
    <row r="64" spans="1:9" ht="15.75" customHeight="1" outlineLevel="1">
      <c r="A64" s="49" t="s">
        <v>298</v>
      </c>
      <c r="B64" s="100" t="s">
        <v>299</v>
      </c>
      <c r="C64" s="22"/>
      <c r="D64" s="22"/>
      <c r="E64" s="22"/>
      <c r="F64" s="22"/>
      <c r="G64" s="83">
        <v>0</v>
      </c>
      <c r="H64" s="82">
        <v>10.33</v>
      </c>
      <c r="I64" s="87"/>
    </row>
    <row r="65" spans="1:10" s="4" customFormat="1" ht="18" customHeight="1">
      <c r="A65" s="48" t="s">
        <v>159</v>
      </c>
      <c r="B65" s="76" t="s">
        <v>74</v>
      </c>
      <c r="C65" s="20">
        <f>SUM(C66:C80)</f>
        <v>9627.37</v>
      </c>
      <c r="D65" s="20">
        <f>SUM(D66:D80)</f>
        <v>3348.3</v>
      </c>
      <c r="E65" s="20">
        <f aca="true" t="shared" si="4" ref="E65:E70">C65+D65</f>
        <v>12975.67</v>
      </c>
      <c r="F65" s="20">
        <f>SUM(F66:F80)</f>
        <v>0</v>
      </c>
      <c r="G65" s="91">
        <f>SUM(G66:G80)</f>
        <v>16709.53</v>
      </c>
      <c r="H65" s="77">
        <f>SUM(H66:H80)</f>
        <v>17128</v>
      </c>
      <c r="I65" s="87">
        <f t="shared" si="1"/>
        <v>102.5</v>
      </c>
      <c r="J65" s="57"/>
    </row>
    <row r="66" spans="1:9" ht="69" customHeight="1">
      <c r="A66" s="49" t="s">
        <v>160</v>
      </c>
      <c r="B66" s="81" t="s">
        <v>14</v>
      </c>
      <c r="C66" s="22">
        <v>161.85</v>
      </c>
      <c r="D66" s="22">
        <v>0</v>
      </c>
      <c r="E66" s="22">
        <f t="shared" si="4"/>
        <v>161.85</v>
      </c>
      <c r="F66" s="22">
        <v>0</v>
      </c>
      <c r="G66" s="83">
        <v>173</v>
      </c>
      <c r="H66" s="83">
        <v>176.53</v>
      </c>
      <c r="I66" s="84">
        <f t="shared" si="1"/>
        <v>102.04</v>
      </c>
    </row>
    <row r="67" spans="1:9" ht="50.25" customHeight="1">
      <c r="A67" s="49" t="s">
        <v>161</v>
      </c>
      <c r="B67" s="81" t="s">
        <v>15</v>
      </c>
      <c r="C67" s="22">
        <v>17.26</v>
      </c>
      <c r="D67" s="22">
        <v>0</v>
      </c>
      <c r="E67" s="22">
        <f t="shared" si="4"/>
        <v>17.26</v>
      </c>
      <c r="F67" s="22">
        <v>0</v>
      </c>
      <c r="G67" s="83">
        <v>44</v>
      </c>
      <c r="H67" s="83">
        <v>52.1</v>
      </c>
      <c r="I67" s="84">
        <f t="shared" si="1"/>
        <v>118.41</v>
      </c>
    </row>
    <row r="68" spans="1:9" ht="61.5" customHeight="1">
      <c r="A68" s="49" t="s">
        <v>162</v>
      </c>
      <c r="B68" s="81" t="s">
        <v>16</v>
      </c>
      <c r="C68" s="22">
        <v>215.8</v>
      </c>
      <c r="D68" s="22">
        <v>0</v>
      </c>
      <c r="E68" s="22">
        <f t="shared" si="4"/>
        <v>215.8</v>
      </c>
      <c r="F68" s="22">
        <v>0</v>
      </c>
      <c r="G68" s="83">
        <v>310</v>
      </c>
      <c r="H68" s="83">
        <v>296.52</v>
      </c>
      <c r="I68" s="84">
        <f t="shared" si="1"/>
        <v>95.65</v>
      </c>
    </row>
    <row r="69" spans="1:9" ht="62.25" customHeight="1">
      <c r="A69" s="49" t="s">
        <v>163</v>
      </c>
      <c r="B69" s="81" t="s">
        <v>17</v>
      </c>
      <c r="C69" s="22">
        <v>161.85</v>
      </c>
      <c r="D69" s="22">
        <v>0</v>
      </c>
      <c r="E69" s="22">
        <f t="shared" si="4"/>
        <v>161.85</v>
      </c>
      <c r="F69" s="22">
        <v>0</v>
      </c>
      <c r="G69" s="83">
        <v>360</v>
      </c>
      <c r="H69" s="83">
        <v>416.2</v>
      </c>
      <c r="I69" s="84">
        <f t="shared" si="1"/>
        <v>115.61</v>
      </c>
    </row>
    <row r="70" spans="1:9" ht="30" customHeight="1">
      <c r="A70" s="49" t="s">
        <v>164</v>
      </c>
      <c r="B70" s="81" t="s">
        <v>18</v>
      </c>
      <c r="C70" s="22">
        <v>53.95</v>
      </c>
      <c r="D70" s="22">
        <v>0</v>
      </c>
      <c r="E70" s="22">
        <f t="shared" si="4"/>
        <v>53.95</v>
      </c>
      <c r="F70" s="22">
        <v>0</v>
      </c>
      <c r="G70" s="83">
        <v>84</v>
      </c>
      <c r="H70" s="83">
        <v>84</v>
      </c>
      <c r="I70" s="84">
        <f t="shared" si="1"/>
        <v>100</v>
      </c>
    </row>
    <row r="71" spans="1:9" ht="31.5" customHeight="1">
      <c r="A71" s="49" t="s">
        <v>315</v>
      </c>
      <c r="B71" s="81" t="s">
        <v>316</v>
      </c>
      <c r="C71" s="22"/>
      <c r="D71" s="22"/>
      <c r="E71" s="22"/>
      <c r="F71" s="22"/>
      <c r="G71" s="83">
        <v>41</v>
      </c>
      <c r="H71" s="83">
        <v>43.7</v>
      </c>
      <c r="I71" s="84">
        <f t="shared" si="1"/>
        <v>106.59</v>
      </c>
    </row>
    <row r="72" spans="1:9" ht="31.5" customHeight="1">
      <c r="A72" s="49" t="s">
        <v>328</v>
      </c>
      <c r="B72" s="81" t="s">
        <v>329</v>
      </c>
      <c r="C72" s="22"/>
      <c r="D72" s="22"/>
      <c r="E72" s="22"/>
      <c r="F72" s="22"/>
      <c r="G72" s="83">
        <v>34.09</v>
      </c>
      <c r="H72" s="83">
        <v>34.09</v>
      </c>
      <c r="I72" s="84">
        <f t="shared" si="1"/>
        <v>100</v>
      </c>
    </row>
    <row r="73" spans="1:9" ht="31.5" customHeight="1">
      <c r="A73" s="49" t="s">
        <v>363</v>
      </c>
      <c r="B73" s="81" t="s">
        <v>329</v>
      </c>
      <c r="C73" s="22"/>
      <c r="D73" s="22"/>
      <c r="E73" s="22"/>
      <c r="F73" s="22"/>
      <c r="G73" s="83">
        <v>8.05</v>
      </c>
      <c r="H73" s="83">
        <v>8.05</v>
      </c>
      <c r="I73" s="84">
        <f t="shared" si="1"/>
        <v>100</v>
      </c>
    </row>
    <row r="74" spans="1:9" ht="31.5" customHeight="1">
      <c r="A74" s="49" t="s">
        <v>165</v>
      </c>
      <c r="B74" s="81" t="s">
        <v>19</v>
      </c>
      <c r="C74" s="22">
        <v>21.58</v>
      </c>
      <c r="D74" s="22">
        <v>0</v>
      </c>
      <c r="E74" s="22">
        <f>C74+D74</f>
        <v>21.58</v>
      </c>
      <c r="F74" s="22">
        <v>0</v>
      </c>
      <c r="G74" s="83">
        <v>74</v>
      </c>
      <c r="H74" s="83">
        <v>74</v>
      </c>
      <c r="I74" s="84">
        <f t="shared" si="1"/>
        <v>100</v>
      </c>
    </row>
    <row r="75" spans="1:9" ht="31.5" customHeight="1">
      <c r="A75" s="49" t="s">
        <v>166</v>
      </c>
      <c r="B75" s="81" t="s">
        <v>20</v>
      </c>
      <c r="C75" s="22">
        <v>32.37</v>
      </c>
      <c r="D75" s="22">
        <v>0</v>
      </c>
      <c r="E75" s="22">
        <f>C75+D75</f>
        <v>32.37</v>
      </c>
      <c r="F75" s="22">
        <v>0</v>
      </c>
      <c r="G75" s="83">
        <v>8</v>
      </c>
      <c r="H75" s="83">
        <v>7.2</v>
      </c>
      <c r="I75" s="84">
        <f t="shared" si="1"/>
        <v>90</v>
      </c>
    </row>
    <row r="76" spans="1:9" ht="60">
      <c r="A76" s="49" t="s">
        <v>317</v>
      </c>
      <c r="B76" s="81" t="s">
        <v>21</v>
      </c>
      <c r="C76" s="22">
        <v>80.93</v>
      </c>
      <c r="D76" s="22">
        <v>0</v>
      </c>
      <c r="E76" s="22">
        <f>C76+D76</f>
        <v>80.93</v>
      </c>
      <c r="F76" s="22">
        <v>0</v>
      </c>
      <c r="G76" s="83">
        <v>210</v>
      </c>
      <c r="H76" s="83">
        <v>210.74</v>
      </c>
      <c r="I76" s="84">
        <f t="shared" si="1"/>
        <v>100.35</v>
      </c>
    </row>
    <row r="77" spans="1:9" ht="32.25" customHeight="1">
      <c r="A77" s="49" t="s">
        <v>167</v>
      </c>
      <c r="B77" s="81" t="s">
        <v>22</v>
      </c>
      <c r="C77" s="22">
        <v>7000</v>
      </c>
      <c r="D77" s="22">
        <v>0</v>
      </c>
      <c r="E77" s="22">
        <f>C77+D77</f>
        <v>7000</v>
      </c>
      <c r="F77" s="22">
        <v>0</v>
      </c>
      <c r="G77" s="83">
        <v>8776</v>
      </c>
      <c r="H77" s="82">
        <v>9006.97</v>
      </c>
      <c r="I77" s="84">
        <f t="shared" si="1"/>
        <v>102.63</v>
      </c>
    </row>
    <row r="78" spans="1:9" ht="48.75" customHeight="1">
      <c r="A78" s="49" t="s">
        <v>300</v>
      </c>
      <c r="B78" s="81" t="s">
        <v>365</v>
      </c>
      <c r="C78" s="22"/>
      <c r="D78" s="22"/>
      <c r="E78" s="22"/>
      <c r="F78" s="22"/>
      <c r="G78" s="83">
        <v>55.1</v>
      </c>
      <c r="H78" s="82">
        <v>55.11</v>
      </c>
      <c r="I78" s="84">
        <f aca="true" t="shared" si="5" ref="I78:I149">H78/G78*100</f>
        <v>100.02</v>
      </c>
    </row>
    <row r="79" spans="1:9" ht="49.5" customHeight="1">
      <c r="A79" s="49" t="s">
        <v>364</v>
      </c>
      <c r="B79" s="81" t="s">
        <v>366</v>
      </c>
      <c r="C79" s="22"/>
      <c r="D79" s="22"/>
      <c r="E79" s="22"/>
      <c r="F79" s="22"/>
      <c r="G79" s="83">
        <v>190</v>
      </c>
      <c r="H79" s="82">
        <v>190</v>
      </c>
      <c r="I79" s="84">
        <f t="shared" si="5"/>
        <v>100</v>
      </c>
    </row>
    <row r="80" spans="1:9" ht="44.25" customHeight="1">
      <c r="A80" s="49" t="s">
        <v>168</v>
      </c>
      <c r="B80" s="81" t="s">
        <v>123</v>
      </c>
      <c r="C80" s="22">
        <f>SUM(C84:C88)</f>
        <v>1881.78</v>
      </c>
      <c r="D80" s="22">
        <f>SUM(D84:D95)</f>
        <v>3348.3</v>
      </c>
      <c r="E80" s="22">
        <f>SUM(E84:E95)</f>
        <v>5230.08</v>
      </c>
      <c r="F80" s="22">
        <f>SUM(F84:F95)</f>
        <v>0</v>
      </c>
      <c r="G80" s="83">
        <f>SUM(G81:G98)</f>
        <v>6342.29</v>
      </c>
      <c r="H80" s="82">
        <f>SUM(H81:H98)</f>
        <v>6472.79</v>
      </c>
      <c r="I80" s="84">
        <f t="shared" si="5"/>
        <v>102.06</v>
      </c>
    </row>
    <row r="81" spans="1:9" ht="45.75" customHeight="1">
      <c r="A81" s="49" t="s">
        <v>318</v>
      </c>
      <c r="B81" s="81" t="s">
        <v>123</v>
      </c>
      <c r="C81" s="22"/>
      <c r="D81" s="22"/>
      <c r="E81" s="22"/>
      <c r="F81" s="22"/>
      <c r="G81" s="83">
        <v>0.5</v>
      </c>
      <c r="H81" s="82">
        <v>0.5</v>
      </c>
      <c r="I81" s="84">
        <f t="shared" si="5"/>
        <v>100</v>
      </c>
    </row>
    <row r="82" spans="1:9" ht="45" customHeight="1">
      <c r="A82" s="49" t="s">
        <v>319</v>
      </c>
      <c r="B82" s="81" t="s">
        <v>123</v>
      </c>
      <c r="C82" s="22"/>
      <c r="D82" s="22"/>
      <c r="E82" s="22"/>
      <c r="F82" s="22"/>
      <c r="G82" s="83">
        <v>5</v>
      </c>
      <c r="H82" s="82">
        <v>11.4</v>
      </c>
      <c r="I82" s="84">
        <f t="shared" si="5"/>
        <v>228</v>
      </c>
    </row>
    <row r="83" spans="1:9" ht="40.5" customHeight="1">
      <c r="A83" s="49" t="s">
        <v>320</v>
      </c>
      <c r="B83" s="81" t="s">
        <v>123</v>
      </c>
      <c r="C83" s="22"/>
      <c r="D83" s="22"/>
      <c r="E83" s="22"/>
      <c r="F83" s="22"/>
      <c r="G83" s="83">
        <v>40</v>
      </c>
      <c r="H83" s="82">
        <v>44.6</v>
      </c>
      <c r="I83" s="84">
        <f t="shared" si="5"/>
        <v>111.5</v>
      </c>
    </row>
    <row r="84" spans="1:9" ht="66" customHeight="1">
      <c r="A84" s="49" t="s">
        <v>169</v>
      </c>
      <c r="B84" s="81" t="s">
        <v>23</v>
      </c>
      <c r="C84" s="22">
        <v>900</v>
      </c>
      <c r="D84" s="22">
        <v>0</v>
      </c>
      <c r="E84" s="22">
        <f>C84+D84</f>
        <v>900</v>
      </c>
      <c r="F84" s="22">
        <v>0</v>
      </c>
      <c r="G84" s="83">
        <v>822</v>
      </c>
      <c r="H84" s="82">
        <v>831.89</v>
      </c>
      <c r="I84" s="84">
        <f t="shared" si="5"/>
        <v>101.2</v>
      </c>
    </row>
    <row r="85" spans="1:9" ht="46.5" customHeight="1">
      <c r="A85" s="49" t="s">
        <v>321</v>
      </c>
      <c r="B85" s="81" t="s">
        <v>123</v>
      </c>
      <c r="C85" s="22"/>
      <c r="D85" s="22"/>
      <c r="E85" s="22"/>
      <c r="F85" s="22"/>
      <c r="G85" s="83">
        <v>0.65</v>
      </c>
      <c r="H85" s="82">
        <v>3.8</v>
      </c>
      <c r="I85" s="84">
        <f t="shared" si="5"/>
        <v>584.62</v>
      </c>
    </row>
    <row r="86" spans="1:9" ht="45" customHeight="1">
      <c r="A86" s="49" t="s">
        <v>322</v>
      </c>
      <c r="B86" s="81" t="s">
        <v>123</v>
      </c>
      <c r="C86" s="22"/>
      <c r="D86" s="22"/>
      <c r="E86" s="22"/>
      <c r="F86" s="22"/>
      <c r="G86" s="83">
        <v>119</v>
      </c>
      <c r="H86" s="82">
        <v>134</v>
      </c>
      <c r="I86" s="84">
        <f t="shared" si="5"/>
        <v>112.61</v>
      </c>
    </row>
    <row r="87" spans="1:9" ht="61.5" customHeight="1">
      <c r="A87" s="49" t="s">
        <v>170</v>
      </c>
      <c r="B87" s="81" t="s">
        <v>24</v>
      </c>
      <c r="C87" s="22">
        <v>300</v>
      </c>
      <c r="D87" s="22">
        <v>0</v>
      </c>
      <c r="E87" s="22">
        <f>C87+D87</f>
        <v>300</v>
      </c>
      <c r="F87" s="22">
        <v>0</v>
      </c>
      <c r="G87" s="83">
        <v>112.3</v>
      </c>
      <c r="H87" s="82">
        <v>120.36</v>
      </c>
      <c r="I87" s="84">
        <f t="shared" si="5"/>
        <v>107.18</v>
      </c>
    </row>
    <row r="88" spans="1:9" ht="47.25" customHeight="1">
      <c r="A88" s="49" t="s">
        <v>171</v>
      </c>
      <c r="B88" s="81" t="s">
        <v>25</v>
      </c>
      <c r="C88" s="22">
        <v>681.78</v>
      </c>
      <c r="D88" s="22">
        <v>2748.3</v>
      </c>
      <c r="E88" s="22">
        <f>C88+D88</f>
        <v>3430.08</v>
      </c>
      <c r="F88" s="22"/>
      <c r="G88" s="83">
        <v>2705.1</v>
      </c>
      <c r="H88" s="82">
        <v>2731.72</v>
      </c>
      <c r="I88" s="84">
        <f t="shared" si="5"/>
        <v>100.98</v>
      </c>
    </row>
    <row r="89" spans="1:9" ht="41.25" customHeight="1">
      <c r="A89" s="49" t="s">
        <v>269</v>
      </c>
      <c r="B89" s="81" t="s">
        <v>123</v>
      </c>
      <c r="C89" s="22"/>
      <c r="D89" s="22">
        <v>100</v>
      </c>
      <c r="E89" s="22">
        <f>C89+D89</f>
        <v>100</v>
      </c>
      <c r="F89" s="22"/>
      <c r="G89" s="83">
        <v>89.15</v>
      </c>
      <c r="H89" s="82">
        <v>89.15</v>
      </c>
      <c r="I89" s="84">
        <f t="shared" si="5"/>
        <v>100</v>
      </c>
    </row>
    <row r="90" spans="1:9" ht="41.25" customHeight="1">
      <c r="A90" s="49" t="s">
        <v>367</v>
      </c>
      <c r="B90" s="81" t="s">
        <v>123</v>
      </c>
      <c r="C90" s="22"/>
      <c r="D90" s="22"/>
      <c r="E90" s="22"/>
      <c r="F90" s="22"/>
      <c r="G90" s="83">
        <v>14.49</v>
      </c>
      <c r="H90" s="82">
        <v>21.69</v>
      </c>
      <c r="I90" s="84">
        <f t="shared" si="5"/>
        <v>149.69</v>
      </c>
    </row>
    <row r="91" spans="1:9" ht="41.25" customHeight="1">
      <c r="A91" s="49" t="s">
        <v>368</v>
      </c>
      <c r="B91" s="81" t="s">
        <v>123</v>
      </c>
      <c r="C91" s="22"/>
      <c r="D91" s="22"/>
      <c r="E91" s="22"/>
      <c r="F91" s="22"/>
      <c r="G91" s="83"/>
      <c r="H91" s="82">
        <v>21.04</v>
      </c>
      <c r="I91" s="84"/>
    </row>
    <row r="92" spans="1:9" ht="41.25" customHeight="1">
      <c r="A92" s="49" t="s">
        <v>323</v>
      </c>
      <c r="B92" s="81" t="s">
        <v>123</v>
      </c>
      <c r="C92" s="22"/>
      <c r="D92" s="22"/>
      <c r="E92" s="22"/>
      <c r="F92" s="22"/>
      <c r="G92" s="83">
        <v>108</v>
      </c>
      <c r="H92" s="82">
        <v>111</v>
      </c>
      <c r="I92" s="84">
        <f t="shared" si="5"/>
        <v>102.78</v>
      </c>
    </row>
    <row r="93" spans="1:9" ht="41.25" customHeight="1">
      <c r="A93" s="49" t="s">
        <v>324</v>
      </c>
      <c r="B93" s="81" t="s">
        <v>123</v>
      </c>
      <c r="C93" s="22"/>
      <c r="D93" s="22"/>
      <c r="E93" s="22"/>
      <c r="F93" s="22"/>
      <c r="G93" s="83">
        <v>56.1</v>
      </c>
      <c r="H93" s="82">
        <v>59.85</v>
      </c>
      <c r="I93" s="84">
        <f t="shared" si="5"/>
        <v>106.68</v>
      </c>
    </row>
    <row r="94" spans="1:9" ht="41.25" customHeight="1">
      <c r="A94" s="49" t="s">
        <v>325</v>
      </c>
      <c r="B94" s="81" t="s">
        <v>123</v>
      </c>
      <c r="C94" s="22"/>
      <c r="D94" s="22"/>
      <c r="E94" s="22"/>
      <c r="F94" s="22"/>
      <c r="G94" s="83">
        <v>6</v>
      </c>
      <c r="H94" s="82">
        <v>19</v>
      </c>
      <c r="I94" s="84">
        <f t="shared" si="5"/>
        <v>316.67</v>
      </c>
    </row>
    <row r="95" spans="1:9" ht="40.5" customHeight="1">
      <c r="A95" s="49" t="s">
        <v>268</v>
      </c>
      <c r="B95" s="81" t="s">
        <v>123</v>
      </c>
      <c r="C95" s="22"/>
      <c r="D95" s="22">
        <v>500</v>
      </c>
      <c r="E95" s="22">
        <f>C95+D95</f>
        <v>500</v>
      </c>
      <c r="F95" s="22"/>
      <c r="G95" s="83">
        <v>650</v>
      </c>
      <c r="H95" s="82">
        <v>659</v>
      </c>
      <c r="I95" s="84">
        <f t="shared" si="5"/>
        <v>101.38</v>
      </c>
    </row>
    <row r="96" spans="1:9" ht="40.5" customHeight="1">
      <c r="A96" s="49" t="s">
        <v>369</v>
      </c>
      <c r="B96" s="81" t="s">
        <v>123</v>
      </c>
      <c r="C96" s="22"/>
      <c r="D96" s="22"/>
      <c r="E96" s="22"/>
      <c r="F96" s="22"/>
      <c r="G96" s="83">
        <v>23.76</v>
      </c>
      <c r="H96" s="82">
        <v>23.76</v>
      </c>
      <c r="I96" s="84">
        <f t="shared" si="5"/>
        <v>100</v>
      </c>
    </row>
    <row r="97" spans="1:9" ht="40.5" customHeight="1">
      <c r="A97" s="49" t="s">
        <v>370</v>
      </c>
      <c r="B97" s="81" t="s">
        <v>123</v>
      </c>
      <c r="C97" s="22"/>
      <c r="D97" s="22"/>
      <c r="E97" s="22"/>
      <c r="F97" s="22"/>
      <c r="G97" s="83">
        <v>3.04</v>
      </c>
      <c r="H97" s="82">
        <v>3.04</v>
      </c>
      <c r="I97" s="84">
        <f t="shared" si="5"/>
        <v>100</v>
      </c>
    </row>
    <row r="98" spans="1:9" ht="40.5" customHeight="1">
      <c r="A98" s="49" t="s">
        <v>326</v>
      </c>
      <c r="B98" s="81" t="s">
        <v>123</v>
      </c>
      <c r="C98" s="22"/>
      <c r="D98" s="22"/>
      <c r="E98" s="22"/>
      <c r="F98" s="22"/>
      <c r="G98" s="83">
        <v>1587.2</v>
      </c>
      <c r="H98" s="82">
        <v>1586.99</v>
      </c>
      <c r="I98" s="84">
        <f t="shared" si="5"/>
        <v>99.99</v>
      </c>
    </row>
    <row r="99" spans="1:10" s="4" customFormat="1" ht="18" customHeight="1">
      <c r="A99" s="48" t="s">
        <v>172</v>
      </c>
      <c r="B99" s="76" t="s">
        <v>75</v>
      </c>
      <c r="C99" s="20">
        <f>C102</f>
        <v>450</v>
      </c>
      <c r="D99" s="20">
        <f>D102</f>
        <v>0</v>
      </c>
      <c r="E99" s="20">
        <f>C99+D99</f>
        <v>450</v>
      </c>
      <c r="F99" s="20">
        <f>SUM(F101:F103)</f>
        <v>101.43</v>
      </c>
      <c r="G99" s="91">
        <f>G101+G102+G103</f>
        <v>851.93</v>
      </c>
      <c r="H99" s="77">
        <f>H100+H101+H102+H103</f>
        <v>926.55</v>
      </c>
      <c r="I99" s="87">
        <f t="shared" si="5"/>
        <v>108.76</v>
      </c>
      <c r="J99" s="57"/>
    </row>
    <row r="100" spans="1:10" s="4" customFormat="1" ht="18" customHeight="1">
      <c r="A100" s="49" t="s">
        <v>330</v>
      </c>
      <c r="B100" s="81" t="s">
        <v>331</v>
      </c>
      <c r="C100" s="20"/>
      <c r="D100" s="20"/>
      <c r="E100" s="20"/>
      <c r="F100" s="20"/>
      <c r="G100" s="83">
        <v>0</v>
      </c>
      <c r="H100" s="82">
        <v>21.48</v>
      </c>
      <c r="I100" s="84"/>
      <c r="J100" s="57"/>
    </row>
    <row r="101" spans="1:10" s="4" customFormat="1" ht="18" customHeight="1">
      <c r="A101" s="49" t="s">
        <v>273</v>
      </c>
      <c r="B101" s="81" t="s">
        <v>26</v>
      </c>
      <c r="C101" s="20"/>
      <c r="D101" s="20"/>
      <c r="E101" s="22"/>
      <c r="F101" s="22">
        <f>350+60+11.68+30-0.25</f>
        <v>451.43</v>
      </c>
      <c r="G101" s="83">
        <v>485.88</v>
      </c>
      <c r="H101" s="82">
        <v>485.88</v>
      </c>
      <c r="I101" s="84">
        <f t="shared" si="5"/>
        <v>100</v>
      </c>
      <c r="J101" s="57"/>
    </row>
    <row r="102" spans="1:9" ht="18" customHeight="1">
      <c r="A102" s="49" t="s">
        <v>174</v>
      </c>
      <c r="B102" s="81" t="s">
        <v>26</v>
      </c>
      <c r="C102" s="22">
        <v>450</v>
      </c>
      <c r="D102" s="22">
        <v>0</v>
      </c>
      <c r="E102" s="22">
        <f>C102+D102</f>
        <v>450</v>
      </c>
      <c r="F102" s="22">
        <v>-350</v>
      </c>
      <c r="G102" s="83">
        <v>166.05</v>
      </c>
      <c r="H102" s="82">
        <v>219.19</v>
      </c>
      <c r="I102" s="84">
        <f t="shared" si="5"/>
        <v>132</v>
      </c>
    </row>
    <row r="103" spans="1:9" ht="18" customHeight="1">
      <c r="A103" s="49" t="s">
        <v>327</v>
      </c>
      <c r="B103" s="81" t="s">
        <v>26</v>
      </c>
      <c r="C103" s="22"/>
      <c r="D103" s="22"/>
      <c r="E103" s="22"/>
      <c r="F103" s="22"/>
      <c r="G103" s="83">
        <v>200</v>
      </c>
      <c r="H103" s="82">
        <v>200</v>
      </c>
      <c r="I103" s="84">
        <f t="shared" si="5"/>
        <v>100</v>
      </c>
    </row>
    <row r="104" spans="1:9" ht="18" customHeight="1">
      <c r="A104" s="48" t="s">
        <v>371</v>
      </c>
      <c r="B104" s="76" t="s">
        <v>372</v>
      </c>
      <c r="C104" s="22"/>
      <c r="D104" s="22"/>
      <c r="E104" s="22"/>
      <c r="F104" s="22"/>
      <c r="G104" s="91">
        <f>G105</f>
        <v>128</v>
      </c>
      <c r="H104" s="77">
        <f>H105</f>
        <v>128.8</v>
      </c>
      <c r="I104" s="84">
        <f t="shared" si="5"/>
        <v>100.63</v>
      </c>
    </row>
    <row r="105" spans="1:9" ht="36" customHeight="1">
      <c r="A105" s="49" t="s">
        <v>373</v>
      </c>
      <c r="B105" s="81" t="s">
        <v>398</v>
      </c>
      <c r="C105" s="22"/>
      <c r="D105" s="22"/>
      <c r="E105" s="22"/>
      <c r="F105" s="22"/>
      <c r="G105" s="83">
        <v>128</v>
      </c>
      <c r="H105" s="82">
        <v>128.8</v>
      </c>
      <c r="I105" s="84">
        <f t="shared" si="5"/>
        <v>100.63</v>
      </c>
    </row>
    <row r="106" spans="1:9" ht="18" customHeight="1">
      <c r="A106" s="48" t="s">
        <v>332</v>
      </c>
      <c r="B106" s="76" t="s">
        <v>334</v>
      </c>
      <c r="C106" s="22"/>
      <c r="D106" s="22"/>
      <c r="E106" s="22"/>
      <c r="F106" s="22"/>
      <c r="G106" s="91">
        <f>G107</f>
        <v>-4967.32</v>
      </c>
      <c r="H106" s="77">
        <f>H107</f>
        <v>-4967.32</v>
      </c>
      <c r="I106" s="87">
        <f t="shared" si="5"/>
        <v>100</v>
      </c>
    </row>
    <row r="107" spans="1:9" ht="18" customHeight="1">
      <c r="A107" s="49" t="s">
        <v>333</v>
      </c>
      <c r="B107" s="81" t="s">
        <v>335</v>
      </c>
      <c r="C107" s="22"/>
      <c r="D107" s="22"/>
      <c r="E107" s="22"/>
      <c r="F107" s="22"/>
      <c r="G107" s="83">
        <v>-4967.32</v>
      </c>
      <c r="H107" s="82">
        <v>-4967.32</v>
      </c>
      <c r="I107" s="87">
        <f t="shared" si="5"/>
        <v>100</v>
      </c>
    </row>
    <row r="108" spans="1:10" s="4" customFormat="1" ht="26.25" customHeight="1">
      <c r="A108" s="75" t="s">
        <v>173</v>
      </c>
      <c r="B108" s="104" t="s">
        <v>76</v>
      </c>
      <c r="C108" s="25" t="e">
        <f>C109+C114+C137+C167</f>
        <v>#REF!</v>
      </c>
      <c r="D108" s="25" t="e">
        <f>D109+D114+D137+D167</f>
        <v>#REF!</v>
      </c>
      <c r="E108" s="25" t="e">
        <f>C108+D108</f>
        <v>#REF!</v>
      </c>
      <c r="F108" s="25" t="e">
        <f>F109+F114+F137+F167</f>
        <v>#REF!</v>
      </c>
      <c r="G108" s="91">
        <f>G109+G114+G137+G167</f>
        <v>2102319.57</v>
      </c>
      <c r="H108" s="77">
        <f>H109+H114+H137+H167</f>
        <v>2094234.87</v>
      </c>
      <c r="I108" s="87">
        <f t="shared" si="5"/>
        <v>99.62</v>
      </c>
      <c r="J108" s="57"/>
    </row>
    <row r="109" spans="1:10" s="4" customFormat="1" ht="33.75" customHeight="1">
      <c r="A109" s="48" t="s">
        <v>175</v>
      </c>
      <c r="B109" s="76" t="s">
        <v>77</v>
      </c>
      <c r="C109" s="20">
        <f>C110+C112+C113</f>
        <v>918323</v>
      </c>
      <c r="D109" s="20">
        <f>D110+D112+D113</f>
        <v>0</v>
      </c>
      <c r="E109" s="20">
        <f>C109+D109</f>
        <v>918323</v>
      </c>
      <c r="F109" s="20">
        <f>F110+F112+F113</f>
        <v>0</v>
      </c>
      <c r="G109" s="91">
        <f>G110+G111+G112+G113</f>
        <v>968587</v>
      </c>
      <c r="H109" s="77">
        <f>H110+H111+H112+H113</f>
        <v>968587</v>
      </c>
      <c r="I109" s="87">
        <f t="shared" si="5"/>
        <v>100</v>
      </c>
      <c r="J109" s="57"/>
    </row>
    <row r="110" spans="1:9" ht="42.75" customHeight="1">
      <c r="A110" s="49" t="s">
        <v>176</v>
      </c>
      <c r="B110" s="81" t="s">
        <v>27</v>
      </c>
      <c r="C110" s="22">
        <v>36953</v>
      </c>
      <c r="D110" s="22"/>
      <c r="E110" s="22">
        <f>C110+D110</f>
        <v>36953</v>
      </c>
      <c r="F110" s="22"/>
      <c r="G110" s="83">
        <v>36953</v>
      </c>
      <c r="H110" s="82">
        <v>36953</v>
      </c>
      <c r="I110" s="84">
        <f t="shared" si="5"/>
        <v>100</v>
      </c>
    </row>
    <row r="111" spans="1:9" ht="42.75" customHeight="1">
      <c r="A111" s="49" t="s">
        <v>338</v>
      </c>
      <c r="B111" s="81" t="s">
        <v>339</v>
      </c>
      <c r="C111" s="22"/>
      <c r="D111" s="22"/>
      <c r="E111" s="22"/>
      <c r="F111" s="22"/>
      <c r="G111" s="83">
        <v>50264</v>
      </c>
      <c r="H111" s="82">
        <v>50264</v>
      </c>
      <c r="I111" s="84">
        <f t="shared" si="5"/>
        <v>100</v>
      </c>
    </row>
    <row r="112" spans="1:9" ht="42.75" customHeight="1">
      <c r="A112" s="49" t="s">
        <v>177</v>
      </c>
      <c r="B112" s="81" t="s">
        <v>28</v>
      </c>
      <c r="C112" s="22">
        <v>13181</v>
      </c>
      <c r="D112" s="22"/>
      <c r="E112" s="22">
        <f>C112+D112</f>
        <v>13181</v>
      </c>
      <c r="F112" s="22"/>
      <c r="G112" s="83">
        <v>13181</v>
      </c>
      <c r="H112" s="82">
        <v>13181</v>
      </c>
      <c r="I112" s="84">
        <f t="shared" si="5"/>
        <v>100</v>
      </c>
    </row>
    <row r="113" spans="1:9" ht="42.75" customHeight="1">
      <c r="A113" s="49" t="s">
        <v>178</v>
      </c>
      <c r="B113" s="81" t="s">
        <v>29</v>
      </c>
      <c r="C113" s="22">
        <v>868189</v>
      </c>
      <c r="D113" s="22">
        <v>0</v>
      </c>
      <c r="E113" s="22">
        <f>C113+D113</f>
        <v>868189</v>
      </c>
      <c r="F113" s="22">
        <v>0</v>
      </c>
      <c r="G113" s="83">
        <v>868189</v>
      </c>
      <c r="H113" s="82">
        <v>868189</v>
      </c>
      <c r="I113" s="84">
        <f t="shared" si="5"/>
        <v>100</v>
      </c>
    </row>
    <row r="114" spans="1:10" s="4" customFormat="1" ht="33.75" customHeight="1">
      <c r="A114" s="48" t="s">
        <v>192</v>
      </c>
      <c r="B114" s="76" t="s">
        <v>78</v>
      </c>
      <c r="C114" s="20">
        <f>C122+C123</f>
        <v>612002.4</v>
      </c>
      <c r="D114" s="20">
        <f>D122+D123</f>
        <v>-23260.33</v>
      </c>
      <c r="E114" s="20">
        <f>C114+D114</f>
        <v>588742.07</v>
      </c>
      <c r="F114" s="20">
        <f>F122+F123</f>
        <v>975.5</v>
      </c>
      <c r="G114" s="91">
        <f>G115+G116+G117+G118+G119+G120+G121+G122+G123</f>
        <v>714658.38</v>
      </c>
      <c r="H114" s="77">
        <f>H115+H116+H117+H118+H119+H120+H121+H122+H123</f>
        <v>714333.53</v>
      </c>
      <c r="I114" s="87">
        <f t="shared" si="5"/>
        <v>99.95</v>
      </c>
      <c r="J114" s="57"/>
    </row>
    <row r="115" spans="1:10" s="4" customFormat="1" ht="33.75" customHeight="1">
      <c r="A115" s="49" t="s">
        <v>374</v>
      </c>
      <c r="B115" s="81" t="s">
        <v>375</v>
      </c>
      <c r="C115" s="20"/>
      <c r="D115" s="20"/>
      <c r="E115" s="20"/>
      <c r="F115" s="20"/>
      <c r="G115" s="83">
        <v>23709</v>
      </c>
      <c r="H115" s="82">
        <v>23709</v>
      </c>
      <c r="I115" s="84">
        <f t="shared" si="5"/>
        <v>100</v>
      </c>
      <c r="J115" s="57"/>
    </row>
    <row r="116" spans="1:10" s="4" customFormat="1" ht="45" customHeight="1">
      <c r="A116" s="49" t="s">
        <v>340</v>
      </c>
      <c r="B116" s="81" t="s">
        <v>343</v>
      </c>
      <c r="C116" s="22"/>
      <c r="D116" s="22"/>
      <c r="E116" s="22"/>
      <c r="F116" s="22"/>
      <c r="G116" s="83">
        <v>10515.46</v>
      </c>
      <c r="H116" s="82">
        <v>10515.46</v>
      </c>
      <c r="I116" s="84">
        <f t="shared" si="5"/>
        <v>100</v>
      </c>
      <c r="J116" s="57"/>
    </row>
    <row r="117" spans="1:10" s="4" customFormat="1" ht="47.25" customHeight="1">
      <c r="A117" s="49" t="s">
        <v>376</v>
      </c>
      <c r="B117" s="81" t="s">
        <v>377</v>
      </c>
      <c r="C117" s="22"/>
      <c r="D117" s="22"/>
      <c r="E117" s="22"/>
      <c r="F117" s="22"/>
      <c r="G117" s="83">
        <v>1985.8</v>
      </c>
      <c r="H117" s="82">
        <v>1985.8</v>
      </c>
      <c r="I117" s="84">
        <f t="shared" si="5"/>
        <v>100</v>
      </c>
      <c r="J117" s="57"/>
    </row>
    <row r="118" spans="1:10" s="4" customFormat="1" ht="33.75" customHeight="1">
      <c r="A118" s="49" t="s">
        <v>341</v>
      </c>
      <c r="B118" s="81" t="s">
        <v>381</v>
      </c>
      <c r="C118" s="22"/>
      <c r="D118" s="22"/>
      <c r="E118" s="22"/>
      <c r="F118" s="22"/>
      <c r="G118" s="83">
        <v>2000</v>
      </c>
      <c r="H118" s="82">
        <v>2000</v>
      </c>
      <c r="I118" s="84">
        <f t="shared" si="5"/>
        <v>100</v>
      </c>
      <c r="J118" s="57"/>
    </row>
    <row r="119" spans="1:10" s="4" customFormat="1" ht="33" customHeight="1">
      <c r="A119" s="49" t="s">
        <v>342</v>
      </c>
      <c r="B119" s="81" t="s">
        <v>380</v>
      </c>
      <c r="C119" s="22"/>
      <c r="D119" s="22"/>
      <c r="E119" s="22"/>
      <c r="F119" s="22"/>
      <c r="G119" s="83">
        <v>599.9</v>
      </c>
      <c r="H119" s="82">
        <v>579.73</v>
      </c>
      <c r="I119" s="84">
        <f t="shared" si="5"/>
        <v>96.64</v>
      </c>
      <c r="J119" s="57"/>
    </row>
    <row r="120" spans="1:10" s="4" customFormat="1" ht="32.25" customHeight="1">
      <c r="A120" s="49" t="s">
        <v>378</v>
      </c>
      <c r="B120" s="81" t="s">
        <v>379</v>
      </c>
      <c r="C120" s="22"/>
      <c r="D120" s="22"/>
      <c r="E120" s="22"/>
      <c r="F120" s="22"/>
      <c r="G120" s="83">
        <v>30000</v>
      </c>
      <c r="H120" s="82">
        <v>30000</v>
      </c>
      <c r="I120" s="84">
        <f t="shared" si="5"/>
        <v>100</v>
      </c>
      <c r="J120" s="57"/>
    </row>
    <row r="121" spans="1:10" s="4" customFormat="1" ht="30.75" customHeight="1">
      <c r="A121" s="49" t="s">
        <v>344</v>
      </c>
      <c r="B121" s="81" t="s">
        <v>345</v>
      </c>
      <c r="C121" s="22"/>
      <c r="D121" s="22"/>
      <c r="E121" s="22"/>
      <c r="F121" s="22"/>
      <c r="G121" s="83">
        <v>257</v>
      </c>
      <c r="H121" s="82">
        <v>257</v>
      </c>
      <c r="I121" s="84">
        <f t="shared" si="5"/>
        <v>100</v>
      </c>
      <c r="J121" s="57"/>
    </row>
    <row r="122" spans="1:9" ht="45" customHeight="1">
      <c r="A122" s="49" t="s">
        <v>179</v>
      </c>
      <c r="B122" s="105" t="s">
        <v>30</v>
      </c>
      <c r="C122" s="22">
        <v>465353</v>
      </c>
      <c r="D122" s="22">
        <v>0</v>
      </c>
      <c r="E122" s="22">
        <f aca="true" t="shared" si="6" ref="E122:E135">C122+D122</f>
        <v>465353</v>
      </c>
      <c r="F122" s="22">
        <v>0</v>
      </c>
      <c r="G122" s="83">
        <f>E122+F122</f>
        <v>465353</v>
      </c>
      <c r="H122" s="82">
        <v>465188.32</v>
      </c>
      <c r="I122" s="84">
        <f t="shared" si="5"/>
        <v>99.96</v>
      </c>
    </row>
    <row r="123" spans="1:9" ht="20.25" customHeight="1">
      <c r="A123" s="47"/>
      <c r="B123" s="81" t="s">
        <v>79</v>
      </c>
      <c r="C123" s="22">
        <f>SUM(C124:C135)</f>
        <v>146649.4</v>
      </c>
      <c r="D123" s="22">
        <f>SUM(D124:D135)</f>
        <v>-23260.33</v>
      </c>
      <c r="E123" s="22">
        <f t="shared" si="6"/>
        <v>123389.07</v>
      </c>
      <c r="F123" s="22">
        <f>SUM(F124:F136)</f>
        <v>975.5</v>
      </c>
      <c r="G123" s="83">
        <f>SUM(G124:G136)</f>
        <v>180238.22</v>
      </c>
      <c r="H123" s="82">
        <f>SUM(H124:H136)</f>
        <v>180098.22</v>
      </c>
      <c r="I123" s="84">
        <f t="shared" si="5"/>
        <v>99.92</v>
      </c>
    </row>
    <row r="124" spans="1:9" ht="61.5" customHeight="1">
      <c r="A124" s="49" t="s">
        <v>180</v>
      </c>
      <c r="B124" s="81" t="s">
        <v>31</v>
      </c>
      <c r="C124" s="22">
        <v>20689</v>
      </c>
      <c r="D124" s="22"/>
      <c r="E124" s="22">
        <f t="shared" si="6"/>
        <v>20689</v>
      </c>
      <c r="F124" s="22"/>
      <c r="G124" s="83">
        <f>E124+F124</f>
        <v>20689</v>
      </c>
      <c r="H124" s="82">
        <v>20689</v>
      </c>
      <c r="I124" s="84">
        <f t="shared" si="5"/>
        <v>100</v>
      </c>
    </row>
    <row r="125" spans="1:9" ht="68.25" customHeight="1">
      <c r="A125" s="49" t="s">
        <v>181</v>
      </c>
      <c r="B125" s="81" t="s">
        <v>405</v>
      </c>
      <c r="C125" s="22">
        <v>37797</v>
      </c>
      <c r="D125" s="22"/>
      <c r="E125" s="22">
        <f t="shared" si="6"/>
        <v>37797</v>
      </c>
      <c r="F125" s="22"/>
      <c r="G125" s="83">
        <v>87797</v>
      </c>
      <c r="H125" s="82">
        <v>87797</v>
      </c>
      <c r="I125" s="84">
        <f t="shared" si="5"/>
        <v>100</v>
      </c>
    </row>
    <row r="126" spans="1:9" ht="30.75" customHeight="1">
      <c r="A126" s="49" t="s">
        <v>182</v>
      </c>
      <c r="B126" s="81" t="s">
        <v>32</v>
      </c>
      <c r="C126" s="22">
        <v>3473.8</v>
      </c>
      <c r="D126" s="22"/>
      <c r="E126" s="22">
        <f t="shared" si="6"/>
        <v>3473.8</v>
      </c>
      <c r="F126" s="22"/>
      <c r="G126" s="83">
        <v>2484.4</v>
      </c>
      <c r="H126" s="82">
        <v>2370.66</v>
      </c>
      <c r="I126" s="84">
        <f t="shared" si="5"/>
        <v>95.42</v>
      </c>
    </row>
    <row r="127" spans="1:9" ht="30" customHeight="1">
      <c r="A127" s="49" t="s">
        <v>183</v>
      </c>
      <c r="B127" s="81" t="s">
        <v>33</v>
      </c>
      <c r="C127" s="22">
        <v>417</v>
      </c>
      <c r="D127" s="22">
        <v>52</v>
      </c>
      <c r="E127" s="22">
        <f t="shared" si="6"/>
        <v>469</v>
      </c>
      <c r="F127" s="22"/>
      <c r="G127" s="83">
        <v>644.47</v>
      </c>
      <c r="H127" s="82">
        <v>644.47</v>
      </c>
      <c r="I127" s="84">
        <f t="shared" si="5"/>
        <v>100</v>
      </c>
    </row>
    <row r="128" spans="1:9" ht="30.75" customHeight="1">
      <c r="A128" s="49" t="s">
        <v>184</v>
      </c>
      <c r="B128" s="81" t="s">
        <v>34</v>
      </c>
      <c r="C128" s="22">
        <v>26330</v>
      </c>
      <c r="D128" s="22"/>
      <c r="E128" s="22">
        <f t="shared" si="6"/>
        <v>26330</v>
      </c>
      <c r="F128" s="22"/>
      <c r="G128" s="83">
        <v>26158.02</v>
      </c>
      <c r="H128" s="82">
        <v>26158.02</v>
      </c>
      <c r="I128" s="84">
        <f t="shared" si="5"/>
        <v>100</v>
      </c>
    </row>
    <row r="129" spans="1:9" ht="60">
      <c r="A129" s="49" t="s">
        <v>185</v>
      </c>
      <c r="B129" s="81" t="s">
        <v>382</v>
      </c>
      <c r="C129" s="22">
        <v>11456.6</v>
      </c>
      <c r="D129" s="22"/>
      <c r="E129" s="22">
        <f t="shared" si="6"/>
        <v>11456.6</v>
      </c>
      <c r="F129" s="22"/>
      <c r="G129" s="83">
        <v>13078.9</v>
      </c>
      <c r="H129" s="82">
        <v>13078.9</v>
      </c>
      <c r="I129" s="84">
        <f t="shared" si="5"/>
        <v>100</v>
      </c>
    </row>
    <row r="130" spans="1:9" ht="33" customHeight="1">
      <c r="A130" s="49" t="s">
        <v>186</v>
      </c>
      <c r="B130" s="81" t="s">
        <v>35</v>
      </c>
      <c r="C130" s="22">
        <v>44736</v>
      </c>
      <c r="D130" s="22">
        <v>-23710</v>
      </c>
      <c r="E130" s="22">
        <f t="shared" si="6"/>
        <v>21026</v>
      </c>
      <c r="F130" s="22"/>
      <c r="G130" s="83">
        <f>E130+F130</f>
        <v>21026</v>
      </c>
      <c r="H130" s="82">
        <v>21026</v>
      </c>
      <c r="I130" s="84">
        <f t="shared" si="5"/>
        <v>100</v>
      </c>
    </row>
    <row r="131" spans="1:9" ht="56.25" customHeight="1">
      <c r="A131" s="49" t="s">
        <v>187</v>
      </c>
      <c r="B131" s="81" t="s">
        <v>36</v>
      </c>
      <c r="C131" s="22">
        <v>499</v>
      </c>
      <c r="D131" s="22"/>
      <c r="E131" s="22">
        <f t="shared" si="6"/>
        <v>499</v>
      </c>
      <c r="F131" s="22"/>
      <c r="G131" s="83">
        <f>E131+F131</f>
        <v>499</v>
      </c>
      <c r="H131" s="82">
        <v>472.92</v>
      </c>
      <c r="I131" s="84">
        <f t="shared" si="5"/>
        <v>94.77</v>
      </c>
    </row>
    <row r="132" spans="1:9" ht="48" customHeight="1">
      <c r="A132" s="49" t="s">
        <v>188</v>
      </c>
      <c r="B132" s="81" t="s">
        <v>37</v>
      </c>
      <c r="C132" s="22">
        <v>500</v>
      </c>
      <c r="D132" s="22"/>
      <c r="E132" s="22">
        <f t="shared" si="6"/>
        <v>500</v>
      </c>
      <c r="F132" s="22"/>
      <c r="G132" s="83">
        <f>E132+F132</f>
        <v>500</v>
      </c>
      <c r="H132" s="82">
        <v>500</v>
      </c>
      <c r="I132" s="84">
        <f t="shared" si="5"/>
        <v>100</v>
      </c>
    </row>
    <row r="133" spans="1:9" ht="60">
      <c r="A133" s="49" t="s">
        <v>189</v>
      </c>
      <c r="B133" s="81" t="s">
        <v>38</v>
      </c>
      <c r="C133" s="22">
        <v>624</v>
      </c>
      <c r="D133" s="22"/>
      <c r="E133" s="22">
        <f t="shared" si="6"/>
        <v>624</v>
      </c>
      <c r="F133" s="22"/>
      <c r="G133" s="83">
        <f>E133+F133</f>
        <v>624</v>
      </c>
      <c r="H133" s="82">
        <v>624</v>
      </c>
      <c r="I133" s="84">
        <f t="shared" si="5"/>
        <v>100</v>
      </c>
    </row>
    <row r="134" spans="1:9" ht="31.5" customHeight="1">
      <c r="A134" s="49" t="s">
        <v>190</v>
      </c>
      <c r="B134" s="81" t="s">
        <v>39</v>
      </c>
      <c r="C134" s="22">
        <v>127</v>
      </c>
      <c r="D134" s="22"/>
      <c r="E134" s="22">
        <f t="shared" si="6"/>
        <v>127</v>
      </c>
      <c r="F134" s="22"/>
      <c r="G134" s="83">
        <f>E134+F134</f>
        <v>127</v>
      </c>
      <c r="H134" s="82">
        <v>127</v>
      </c>
      <c r="I134" s="84">
        <f t="shared" si="5"/>
        <v>100</v>
      </c>
    </row>
    <row r="135" spans="1:9" ht="33" customHeight="1">
      <c r="A135" s="49" t="s">
        <v>261</v>
      </c>
      <c r="B135" s="81" t="s">
        <v>262</v>
      </c>
      <c r="C135" s="22"/>
      <c r="D135" s="22">
        <v>397.67</v>
      </c>
      <c r="E135" s="22">
        <f t="shared" si="6"/>
        <v>397.67</v>
      </c>
      <c r="F135" s="22">
        <f>38.7+157.002+129.9+50</f>
        <v>375.6</v>
      </c>
      <c r="G135" s="83">
        <v>2476.48</v>
      </c>
      <c r="H135" s="82">
        <v>2476.3</v>
      </c>
      <c r="I135" s="84">
        <f t="shared" si="5"/>
        <v>99.99</v>
      </c>
    </row>
    <row r="136" spans="1:9" ht="51" customHeight="1">
      <c r="A136" s="49" t="s">
        <v>346</v>
      </c>
      <c r="B136" s="81" t="s">
        <v>383</v>
      </c>
      <c r="C136" s="22"/>
      <c r="D136" s="22"/>
      <c r="E136" s="22"/>
      <c r="F136" s="22">
        <v>599.9</v>
      </c>
      <c r="G136" s="83">
        <v>4133.95</v>
      </c>
      <c r="H136" s="82">
        <v>4133.95</v>
      </c>
      <c r="I136" s="84">
        <f t="shared" si="5"/>
        <v>100</v>
      </c>
    </row>
    <row r="137" spans="1:10" s="4" customFormat="1" ht="30.75" customHeight="1">
      <c r="A137" s="48" t="s">
        <v>191</v>
      </c>
      <c r="B137" s="76" t="s">
        <v>80</v>
      </c>
      <c r="C137" s="20" t="e">
        <f>C139+C140+C143+C144+#REF!+C163+C164+C165</f>
        <v>#REF!</v>
      </c>
      <c r="D137" s="20" t="e">
        <f>D139+D140+D143+D144+#REF!+D163+D164+D165</f>
        <v>#REF!</v>
      </c>
      <c r="E137" s="20" t="e">
        <f>C137+D137</f>
        <v>#REF!</v>
      </c>
      <c r="F137" s="21" t="e">
        <f>F138+F139+F140+F143+F144+#REF!+F163+F164+F165</f>
        <v>#REF!</v>
      </c>
      <c r="G137" s="91">
        <f>G138+G139+G140+G143+G144+G145+G150+G151+G152+G153+G154+G157+G158+G159+G160+G161+G162+G163+G164+G165+G166</f>
        <v>352659</v>
      </c>
      <c r="H137" s="77">
        <f>H138+H139+H140+H143+H144+H145+H150+H151+H152+H153+H154+H157+H158+H159+H160+H161+H162+H163+H164+H165+H166</f>
        <v>347386.47</v>
      </c>
      <c r="I137" s="87">
        <f t="shared" si="5"/>
        <v>98.5</v>
      </c>
      <c r="J137" s="57"/>
    </row>
    <row r="138" spans="1:10" s="4" customFormat="1" ht="50.25" customHeight="1">
      <c r="A138" s="49" t="s">
        <v>270</v>
      </c>
      <c r="B138" s="81" t="s">
        <v>399</v>
      </c>
      <c r="C138" s="20"/>
      <c r="D138" s="20"/>
      <c r="E138" s="20"/>
      <c r="F138" s="23">
        <v>32.26</v>
      </c>
      <c r="G138" s="83">
        <v>32.26</v>
      </c>
      <c r="H138" s="82">
        <v>32.26</v>
      </c>
      <c r="I138" s="84">
        <f t="shared" si="5"/>
        <v>100</v>
      </c>
      <c r="J138" s="57"/>
    </row>
    <row r="139" spans="1:9" ht="49.5" customHeight="1">
      <c r="A139" s="49" t="s">
        <v>193</v>
      </c>
      <c r="B139" s="81" t="s">
        <v>40</v>
      </c>
      <c r="C139" s="22">
        <v>480</v>
      </c>
      <c r="D139" s="22"/>
      <c r="E139" s="22">
        <f>C139+D139</f>
        <v>480</v>
      </c>
      <c r="F139" s="22"/>
      <c r="G139" s="83">
        <v>156.24</v>
      </c>
      <c r="H139" s="82">
        <v>156.24</v>
      </c>
      <c r="I139" s="84">
        <f t="shared" si="5"/>
        <v>100</v>
      </c>
    </row>
    <row r="140" spans="1:9" ht="32.25" customHeight="1">
      <c r="A140" s="49" t="s">
        <v>194</v>
      </c>
      <c r="B140" s="81" t="s">
        <v>41</v>
      </c>
      <c r="C140" s="22">
        <v>9825</v>
      </c>
      <c r="D140" s="22"/>
      <c r="E140" s="22">
        <f>C140+D140</f>
        <v>9825</v>
      </c>
      <c r="F140" s="22"/>
      <c r="G140" s="83">
        <v>10041</v>
      </c>
      <c r="H140" s="82">
        <v>9830.74</v>
      </c>
      <c r="I140" s="84">
        <f t="shared" si="5"/>
        <v>97.91</v>
      </c>
    </row>
    <row r="141" spans="1:9" ht="34.5" customHeight="1">
      <c r="A141" s="49" t="s">
        <v>347</v>
      </c>
      <c r="B141" s="81" t="s">
        <v>42</v>
      </c>
      <c r="C141" s="22"/>
      <c r="D141" s="22"/>
      <c r="E141" s="22"/>
      <c r="F141" s="22"/>
      <c r="G141" s="83">
        <f>G143+G144</f>
        <v>28675</v>
      </c>
      <c r="H141" s="82">
        <f>H143+H144</f>
        <v>28666.19</v>
      </c>
      <c r="I141" s="84">
        <f t="shared" si="5"/>
        <v>99.97</v>
      </c>
    </row>
    <row r="142" spans="1:9" ht="15">
      <c r="A142" s="49"/>
      <c r="B142" s="81" t="s">
        <v>96</v>
      </c>
      <c r="C142" s="22"/>
      <c r="D142" s="22"/>
      <c r="E142" s="22"/>
      <c r="F142" s="22"/>
      <c r="G142" s="83"/>
      <c r="H142" s="82"/>
      <c r="I142" s="84"/>
    </row>
    <row r="143" spans="1:9" ht="32.25" customHeight="1">
      <c r="A143" s="49" t="s">
        <v>195</v>
      </c>
      <c r="B143" s="81" t="s">
        <v>42</v>
      </c>
      <c r="C143" s="22">
        <v>39949</v>
      </c>
      <c r="D143" s="22"/>
      <c r="E143" s="22">
        <f>C143+D143</f>
        <v>39949</v>
      </c>
      <c r="F143" s="22"/>
      <c r="G143" s="83">
        <v>27974</v>
      </c>
      <c r="H143" s="82">
        <v>27974</v>
      </c>
      <c r="I143" s="84">
        <f t="shared" si="5"/>
        <v>100</v>
      </c>
    </row>
    <row r="144" spans="1:9" ht="33" customHeight="1">
      <c r="A144" s="49" t="s">
        <v>196</v>
      </c>
      <c r="B144" s="81" t="s">
        <v>43</v>
      </c>
      <c r="C144" s="22">
        <v>701</v>
      </c>
      <c r="D144" s="22"/>
      <c r="E144" s="22">
        <f>C144+D144</f>
        <v>701</v>
      </c>
      <c r="F144" s="22"/>
      <c r="G144" s="83">
        <v>701</v>
      </c>
      <c r="H144" s="82">
        <v>692.19</v>
      </c>
      <c r="I144" s="84">
        <f t="shared" si="5"/>
        <v>98.74</v>
      </c>
    </row>
    <row r="145" spans="1:9" ht="29.25" customHeight="1">
      <c r="A145" s="49" t="s">
        <v>197</v>
      </c>
      <c r="B145" s="81" t="s">
        <v>83</v>
      </c>
      <c r="C145" s="22">
        <f>SUM(C147:C149)</f>
        <v>223321</v>
      </c>
      <c r="D145" s="22">
        <f>SUM(D147:D149)</f>
        <v>19508</v>
      </c>
      <c r="E145" s="22">
        <f>C145+D145</f>
        <v>242829</v>
      </c>
      <c r="F145" s="22">
        <f>SUM(F147:F149)</f>
        <v>0</v>
      </c>
      <c r="G145" s="83">
        <f>G147+G148+G149</f>
        <v>242829</v>
      </c>
      <c r="H145" s="82">
        <f>H147+H148+H149</f>
        <v>241329.44</v>
      </c>
      <c r="I145" s="84">
        <f t="shared" si="5"/>
        <v>99.38</v>
      </c>
    </row>
    <row r="146" spans="1:9" ht="16.5" customHeight="1">
      <c r="A146" s="47"/>
      <c r="B146" s="81" t="s">
        <v>96</v>
      </c>
      <c r="C146" s="22"/>
      <c r="D146" s="22"/>
      <c r="E146" s="22"/>
      <c r="F146" s="22"/>
      <c r="G146" s="83"/>
      <c r="H146" s="82"/>
      <c r="I146" s="84"/>
    </row>
    <row r="147" spans="1:9" ht="30" customHeight="1">
      <c r="A147" s="49" t="s">
        <v>198</v>
      </c>
      <c r="B147" s="81" t="s">
        <v>44</v>
      </c>
      <c r="C147" s="22">
        <v>212155</v>
      </c>
      <c r="D147" s="22">
        <v>18849.7</v>
      </c>
      <c r="E147" s="22">
        <f aca="true" t="shared" si="7" ref="E147:E154">C147+D147</f>
        <v>231004.7</v>
      </c>
      <c r="F147" s="22"/>
      <c r="G147" s="83">
        <f aca="true" t="shared" si="8" ref="G147:G154">E147+F147</f>
        <v>231004.7</v>
      </c>
      <c r="H147" s="82">
        <v>229683.96</v>
      </c>
      <c r="I147" s="84">
        <f t="shared" si="5"/>
        <v>99.43</v>
      </c>
    </row>
    <row r="148" spans="1:9" ht="19.5" customHeight="1">
      <c r="A148" s="49" t="s">
        <v>199</v>
      </c>
      <c r="B148" s="81" t="s">
        <v>45</v>
      </c>
      <c r="C148" s="22">
        <f>1584.6-3</f>
        <v>1581.6</v>
      </c>
      <c r="D148" s="22">
        <v>-12.3</v>
      </c>
      <c r="E148" s="22">
        <f t="shared" si="7"/>
        <v>1569.3</v>
      </c>
      <c r="F148" s="22"/>
      <c r="G148" s="83">
        <v>1264</v>
      </c>
      <c r="H148" s="82">
        <v>1223.5</v>
      </c>
      <c r="I148" s="84">
        <f t="shared" si="5"/>
        <v>96.8</v>
      </c>
    </row>
    <row r="149" spans="1:9" ht="21" customHeight="1">
      <c r="A149" s="49" t="s">
        <v>200</v>
      </c>
      <c r="B149" s="81" t="s">
        <v>46</v>
      </c>
      <c r="C149" s="22">
        <f>9581.4+3</f>
        <v>9584.4</v>
      </c>
      <c r="D149" s="22">
        <v>670.6</v>
      </c>
      <c r="E149" s="22">
        <f t="shared" si="7"/>
        <v>10255</v>
      </c>
      <c r="F149" s="22"/>
      <c r="G149" s="83">
        <v>10560.3</v>
      </c>
      <c r="H149" s="82">
        <v>10421.98</v>
      </c>
      <c r="I149" s="84">
        <f t="shared" si="5"/>
        <v>98.69</v>
      </c>
    </row>
    <row r="150" spans="1:9" ht="32.25" customHeight="1">
      <c r="A150" s="49" t="s">
        <v>201</v>
      </c>
      <c r="B150" s="81" t="s">
        <v>47</v>
      </c>
      <c r="C150" s="22">
        <v>400</v>
      </c>
      <c r="D150" s="22"/>
      <c r="E150" s="22">
        <f t="shared" si="7"/>
        <v>400</v>
      </c>
      <c r="F150" s="22"/>
      <c r="G150" s="83">
        <f t="shared" si="8"/>
        <v>400</v>
      </c>
      <c r="H150" s="82">
        <v>356.8</v>
      </c>
      <c r="I150" s="84">
        <f aca="true" t="shared" si="9" ref="I150:I216">H150/G150*100</f>
        <v>89.2</v>
      </c>
    </row>
    <row r="151" spans="1:9" ht="30.75" customHeight="1">
      <c r="A151" s="49" t="s">
        <v>202</v>
      </c>
      <c r="B151" s="81" t="s">
        <v>48</v>
      </c>
      <c r="C151" s="22">
        <v>45847</v>
      </c>
      <c r="D151" s="22">
        <v>-126</v>
      </c>
      <c r="E151" s="22">
        <f t="shared" si="7"/>
        <v>45721</v>
      </c>
      <c r="F151" s="22"/>
      <c r="G151" s="83">
        <v>36285.8</v>
      </c>
      <c r="H151" s="82">
        <v>32869.75</v>
      </c>
      <c r="I151" s="84">
        <f t="shared" si="9"/>
        <v>90.59</v>
      </c>
    </row>
    <row r="152" spans="1:9" ht="30" customHeight="1">
      <c r="A152" s="49" t="s">
        <v>203</v>
      </c>
      <c r="B152" s="81" t="s">
        <v>49</v>
      </c>
      <c r="C152" s="22">
        <v>631</v>
      </c>
      <c r="D152" s="22"/>
      <c r="E152" s="22">
        <f t="shared" si="7"/>
        <v>631</v>
      </c>
      <c r="F152" s="22"/>
      <c r="G152" s="83">
        <f t="shared" si="8"/>
        <v>631</v>
      </c>
      <c r="H152" s="82">
        <v>631</v>
      </c>
      <c r="I152" s="84">
        <f t="shared" si="9"/>
        <v>100</v>
      </c>
    </row>
    <row r="153" spans="1:9" ht="58.5" customHeight="1">
      <c r="A153" s="49" t="s">
        <v>204</v>
      </c>
      <c r="B153" s="81" t="s">
        <v>102</v>
      </c>
      <c r="C153" s="22">
        <v>1</v>
      </c>
      <c r="D153" s="22"/>
      <c r="E153" s="22">
        <f t="shared" si="7"/>
        <v>1</v>
      </c>
      <c r="F153" s="22"/>
      <c r="G153" s="83">
        <f t="shared" si="8"/>
        <v>1</v>
      </c>
      <c r="H153" s="82">
        <v>1</v>
      </c>
      <c r="I153" s="84">
        <f t="shared" si="9"/>
        <v>100</v>
      </c>
    </row>
    <row r="154" spans="1:9" ht="63" customHeight="1">
      <c r="A154" s="49" t="s">
        <v>205</v>
      </c>
      <c r="B154" s="81" t="s">
        <v>384</v>
      </c>
      <c r="C154" s="22">
        <v>21</v>
      </c>
      <c r="D154" s="22"/>
      <c r="E154" s="22">
        <f t="shared" si="7"/>
        <v>21</v>
      </c>
      <c r="F154" s="22"/>
      <c r="G154" s="83">
        <f t="shared" si="8"/>
        <v>21</v>
      </c>
      <c r="H154" s="82">
        <v>21</v>
      </c>
      <c r="I154" s="84">
        <f t="shared" si="9"/>
        <v>100</v>
      </c>
    </row>
    <row r="155" spans="1:9" ht="75" customHeight="1">
      <c r="A155" s="49" t="s">
        <v>348</v>
      </c>
      <c r="B155" s="81" t="s">
        <v>386</v>
      </c>
      <c r="C155" s="22"/>
      <c r="D155" s="22"/>
      <c r="E155" s="22"/>
      <c r="F155" s="22"/>
      <c r="G155" s="83">
        <f>G157+G158</f>
        <v>8575</v>
      </c>
      <c r="H155" s="82">
        <f>H157+H158</f>
        <v>8573.54</v>
      </c>
      <c r="I155" s="84">
        <f t="shared" si="9"/>
        <v>99.98</v>
      </c>
    </row>
    <row r="156" spans="1:9" ht="15" customHeight="1">
      <c r="A156" s="49"/>
      <c r="B156" s="81" t="s">
        <v>96</v>
      </c>
      <c r="C156" s="22"/>
      <c r="D156" s="22"/>
      <c r="E156" s="22"/>
      <c r="F156" s="22"/>
      <c r="G156" s="83"/>
      <c r="H156" s="82"/>
      <c r="I156" s="84"/>
    </row>
    <row r="157" spans="1:9" ht="60" customHeight="1">
      <c r="A157" s="49" t="s">
        <v>206</v>
      </c>
      <c r="B157" s="81" t="s">
        <v>385</v>
      </c>
      <c r="C157" s="22">
        <v>6180</v>
      </c>
      <c r="D157" s="22"/>
      <c r="E157" s="22">
        <f>C157+D157</f>
        <v>6180</v>
      </c>
      <c r="F157" s="22"/>
      <c r="G157" s="83">
        <v>8155</v>
      </c>
      <c r="H157" s="82">
        <v>8155</v>
      </c>
      <c r="I157" s="84">
        <f t="shared" si="9"/>
        <v>100</v>
      </c>
    </row>
    <row r="158" spans="1:9" ht="48" customHeight="1">
      <c r="A158" s="49" t="s">
        <v>207</v>
      </c>
      <c r="B158" s="81" t="s">
        <v>395</v>
      </c>
      <c r="C158" s="22">
        <v>420</v>
      </c>
      <c r="D158" s="22"/>
      <c r="E158" s="22">
        <f>C158+D158</f>
        <v>420</v>
      </c>
      <c r="F158" s="22"/>
      <c r="G158" s="83">
        <v>420</v>
      </c>
      <c r="H158" s="82">
        <v>418.54</v>
      </c>
      <c r="I158" s="84">
        <f t="shared" si="9"/>
        <v>99.65</v>
      </c>
    </row>
    <row r="159" spans="1:9" ht="45" customHeight="1">
      <c r="A159" s="49" t="s">
        <v>208</v>
      </c>
      <c r="B159" s="81" t="s">
        <v>103</v>
      </c>
      <c r="C159" s="22">
        <v>79.5</v>
      </c>
      <c r="D159" s="22"/>
      <c r="E159" s="22">
        <f>C159+D159</f>
        <v>79.5</v>
      </c>
      <c r="F159" s="22"/>
      <c r="G159" s="83">
        <v>79.5</v>
      </c>
      <c r="H159" s="82">
        <v>79.5</v>
      </c>
      <c r="I159" s="84">
        <f t="shared" si="9"/>
        <v>100</v>
      </c>
    </row>
    <row r="160" spans="1:9" ht="45" customHeight="1">
      <c r="A160" s="49" t="s">
        <v>209</v>
      </c>
      <c r="B160" s="81" t="s">
        <v>50</v>
      </c>
      <c r="C160" s="22">
        <f>2653.7+281.7</f>
        <v>2935.4</v>
      </c>
      <c r="D160" s="22"/>
      <c r="E160" s="22">
        <f>C160+D160</f>
        <v>2935.4</v>
      </c>
      <c r="F160" s="22"/>
      <c r="G160" s="83">
        <v>2935.4</v>
      </c>
      <c r="H160" s="82">
        <v>2842.21</v>
      </c>
      <c r="I160" s="84">
        <f t="shared" si="9"/>
        <v>96.83</v>
      </c>
    </row>
    <row r="161" spans="1:9" ht="48.75" customHeight="1">
      <c r="A161" s="49" t="s">
        <v>263</v>
      </c>
      <c r="B161" s="81" t="s">
        <v>264</v>
      </c>
      <c r="C161" s="22"/>
      <c r="D161" s="22">
        <v>45</v>
      </c>
      <c r="E161" s="22">
        <f>C161+D161</f>
        <v>45</v>
      </c>
      <c r="F161" s="22"/>
      <c r="G161" s="83">
        <v>50</v>
      </c>
      <c r="H161" s="82">
        <v>50</v>
      </c>
      <c r="I161" s="84">
        <f t="shared" si="9"/>
        <v>100</v>
      </c>
    </row>
    <row r="162" spans="1:9" ht="93" customHeight="1">
      <c r="A162" s="49" t="s">
        <v>349</v>
      </c>
      <c r="B162" s="81" t="s">
        <v>400</v>
      </c>
      <c r="C162" s="22"/>
      <c r="D162" s="22"/>
      <c r="E162" s="22"/>
      <c r="F162" s="22"/>
      <c r="G162" s="83">
        <v>3023</v>
      </c>
      <c r="H162" s="82">
        <v>3023</v>
      </c>
      <c r="I162" s="84">
        <f t="shared" si="9"/>
        <v>100</v>
      </c>
    </row>
    <row r="163" spans="1:9" ht="47.25" customHeight="1">
      <c r="A163" s="49" t="s">
        <v>210</v>
      </c>
      <c r="B163" s="81" t="s">
        <v>51</v>
      </c>
      <c r="C163" s="22">
        <v>439</v>
      </c>
      <c r="D163" s="22"/>
      <c r="E163" s="22">
        <f aca="true" t="shared" si="10" ref="E163:E183">C163+D163</f>
        <v>439</v>
      </c>
      <c r="F163" s="22"/>
      <c r="G163" s="83">
        <v>989</v>
      </c>
      <c r="H163" s="82">
        <v>989</v>
      </c>
      <c r="I163" s="84">
        <f t="shared" si="9"/>
        <v>100</v>
      </c>
    </row>
    <row r="164" spans="1:9" ht="69" customHeight="1">
      <c r="A164" s="49" t="s">
        <v>211</v>
      </c>
      <c r="B164" s="81" t="s">
        <v>52</v>
      </c>
      <c r="C164" s="22">
        <v>17280</v>
      </c>
      <c r="D164" s="22"/>
      <c r="E164" s="22">
        <f t="shared" si="10"/>
        <v>17280</v>
      </c>
      <c r="F164" s="22"/>
      <c r="G164" s="83">
        <v>15096.1</v>
      </c>
      <c r="H164" s="82">
        <v>15096.1</v>
      </c>
      <c r="I164" s="84">
        <f t="shared" si="9"/>
        <v>100</v>
      </c>
    </row>
    <row r="165" spans="1:9" ht="24" customHeight="1">
      <c r="A165" s="49" t="s">
        <v>212</v>
      </c>
      <c r="B165" s="81" t="s">
        <v>53</v>
      </c>
      <c r="C165" s="22">
        <v>1595</v>
      </c>
      <c r="D165" s="22"/>
      <c r="E165" s="22">
        <f t="shared" si="10"/>
        <v>1595</v>
      </c>
      <c r="F165" s="22"/>
      <c r="G165" s="83">
        <v>2703</v>
      </c>
      <c r="H165" s="82">
        <v>2703</v>
      </c>
      <c r="I165" s="84">
        <f t="shared" si="9"/>
        <v>100</v>
      </c>
    </row>
    <row r="166" spans="1:9" ht="102" customHeight="1">
      <c r="A166" s="49" t="s">
        <v>265</v>
      </c>
      <c r="B166" s="81" t="s">
        <v>282</v>
      </c>
      <c r="C166" s="22"/>
      <c r="D166" s="22">
        <v>69.39</v>
      </c>
      <c r="E166" s="22">
        <f t="shared" si="10"/>
        <v>69.39</v>
      </c>
      <c r="F166" s="22"/>
      <c r="G166" s="83">
        <v>135.7</v>
      </c>
      <c r="H166" s="82">
        <v>135.7</v>
      </c>
      <c r="I166" s="84">
        <f t="shared" si="9"/>
        <v>100</v>
      </c>
    </row>
    <row r="167" spans="1:10" s="4" customFormat="1" ht="18.75" customHeight="1">
      <c r="A167" s="48" t="s">
        <v>213</v>
      </c>
      <c r="B167" s="99" t="s">
        <v>81</v>
      </c>
      <c r="C167" s="20">
        <f>SUM(C168:C172)</f>
        <v>31731.1</v>
      </c>
      <c r="D167" s="20">
        <f>SUM(D168:D172)</f>
        <v>0</v>
      </c>
      <c r="E167" s="20">
        <f t="shared" si="10"/>
        <v>31731.1</v>
      </c>
      <c r="F167" s="20">
        <f>SUM(F168:F172)</f>
        <v>0</v>
      </c>
      <c r="G167" s="91">
        <f>G168+G169+G170+G171+G172+G173+G174+G175</f>
        <v>66415.19</v>
      </c>
      <c r="H167" s="77">
        <f>H168+H169+H170+H171+H172+H173+H174+H175</f>
        <v>63927.87</v>
      </c>
      <c r="I167" s="84">
        <f t="shared" si="9"/>
        <v>96.25</v>
      </c>
      <c r="J167" s="57"/>
    </row>
    <row r="168" spans="1:9" ht="65.25" customHeight="1">
      <c r="A168" s="49" t="s">
        <v>214</v>
      </c>
      <c r="B168" s="81" t="s">
        <v>401</v>
      </c>
      <c r="C168" s="22">
        <v>17318</v>
      </c>
      <c r="D168" s="22"/>
      <c r="E168" s="22">
        <f t="shared" si="10"/>
        <v>17318</v>
      </c>
      <c r="F168" s="22"/>
      <c r="G168" s="83">
        <v>32918</v>
      </c>
      <c r="H168" s="82">
        <v>31746.78</v>
      </c>
      <c r="I168" s="84">
        <f t="shared" si="9"/>
        <v>96.44</v>
      </c>
    </row>
    <row r="169" spans="1:9" ht="48" customHeight="1">
      <c r="A169" s="49" t="s">
        <v>215</v>
      </c>
      <c r="B169" s="81" t="s">
        <v>54</v>
      </c>
      <c r="C169" s="22">
        <v>1312</v>
      </c>
      <c r="D169" s="22"/>
      <c r="E169" s="22">
        <f t="shared" si="10"/>
        <v>1312</v>
      </c>
      <c r="F169" s="22"/>
      <c r="G169" s="83">
        <v>1312</v>
      </c>
      <c r="H169" s="82">
        <v>1312</v>
      </c>
      <c r="I169" s="84">
        <f t="shared" si="9"/>
        <v>100</v>
      </c>
    </row>
    <row r="170" spans="1:9" ht="78" customHeight="1">
      <c r="A170" s="49" t="s">
        <v>216</v>
      </c>
      <c r="B170" s="81" t="s">
        <v>266</v>
      </c>
      <c r="C170" s="22">
        <v>10000</v>
      </c>
      <c r="D170" s="22"/>
      <c r="E170" s="22">
        <f t="shared" si="10"/>
        <v>10000</v>
      </c>
      <c r="F170" s="22"/>
      <c r="G170" s="83">
        <v>10000</v>
      </c>
      <c r="H170" s="82">
        <v>9000</v>
      </c>
      <c r="I170" s="84">
        <f t="shared" si="9"/>
        <v>90</v>
      </c>
    </row>
    <row r="171" spans="1:9" ht="45.75" customHeight="1">
      <c r="A171" s="49" t="s">
        <v>217</v>
      </c>
      <c r="B171" s="81" t="s">
        <v>55</v>
      </c>
      <c r="C171" s="22">
        <v>3065.1</v>
      </c>
      <c r="D171" s="22"/>
      <c r="E171" s="22">
        <f t="shared" si="10"/>
        <v>3065.1</v>
      </c>
      <c r="F171" s="22"/>
      <c r="G171" s="83">
        <v>3065.1</v>
      </c>
      <c r="H171" s="82">
        <v>2768.55</v>
      </c>
      <c r="I171" s="84">
        <f t="shared" si="9"/>
        <v>90.32</v>
      </c>
    </row>
    <row r="172" spans="1:9" ht="49.5" customHeight="1">
      <c r="A172" s="49" t="s">
        <v>218</v>
      </c>
      <c r="B172" s="81" t="s">
        <v>56</v>
      </c>
      <c r="C172" s="22">
        <v>36</v>
      </c>
      <c r="D172" s="22"/>
      <c r="E172" s="22">
        <f t="shared" si="10"/>
        <v>36</v>
      </c>
      <c r="F172" s="22"/>
      <c r="G172" s="83">
        <v>18</v>
      </c>
      <c r="H172" s="82">
        <v>18</v>
      </c>
      <c r="I172" s="84">
        <f t="shared" si="9"/>
        <v>100</v>
      </c>
    </row>
    <row r="173" spans="1:9" ht="51" customHeight="1">
      <c r="A173" s="49" t="s">
        <v>387</v>
      </c>
      <c r="B173" s="81" t="s">
        <v>406</v>
      </c>
      <c r="C173" s="22"/>
      <c r="D173" s="22"/>
      <c r="E173" s="22"/>
      <c r="F173" s="22"/>
      <c r="G173" s="83">
        <v>2041.4</v>
      </c>
      <c r="H173" s="82">
        <v>2021.85</v>
      </c>
      <c r="I173" s="84">
        <f t="shared" si="9"/>
        <v>99.04</v>
      </c>
    </row>
    <row r="174" spans="1:9" ht="87.75" customHeight="1">
      <c r="A174" s="49" t="s">
        <v>388</v>
      </c>
      <c r="B174" s="81" t="s">
        <v>390</v>
      </c>
      <c r="C174" s="22"/>
      <c r="D174" s="22"/>
      <c r="E174" s="22"/>
      <c r="F174" s="22"/>
      <c r="G174" s="83">
        <v>1211.54</v>
      </c>
      <c r="H174" s="82">
        <v>1211.54</v>
      </c>
      <c r="I174" s="84">
        <f t="shared" si="9"/>
        <v>100</v>
      </c>
    </row>
    <row r="175" spans="1:9" ht="75" customHeight="1">
      <c r="A175" s="49" t="s">
        <v>389</v>
      </c>
      <c r="B175" s="81" t="s">
        <v>391</v>
      </c>
      <c r="C175" s="22"/>
      <c r="D175" s="22"/>
      <c r="E175" s="22"/>
      <c r="F175" s="22"/>
      <c r="G175" s="83">
        <v>15849.15</v>
      </c>
      <c r="H175" s="82">
        <v>15849.15</v>
      </c>
      <c r="I175" s="84">
        <f t="shared" si="9"/>
        <v>100</v>
      </c>
    </row>
    <row r="176" spans="1:10" s="4" customFormat="1" ht="30.75" customHeight="1">
      <c r="A176" s="51" t="s">
        <v>219</v>
      </c>
      <c r="B176" s="106" t="s">
        <v>82</v>
      </c>
      <c r="C176" s="25">
        <f>C177+C210</f>
        <v>90804.5</v>
      </c>
      <c r="D176" s="25">
        <f>D177+D210</f>
        <v>-364.2</v>
      </c>
      <c r="E176" s="25">
        <f t="shared" si="10"/>
        <v>90440.3</v>
      </c>
      <c r="F176" s="25">
        <f>F177+F210</f>
        <v>1360.3</v>
      </c>
      <c r="G176" s="78">
        <f>G177+G210</f>
        <v>93250.35</v>
      </c>
      <c r="H176" s="78">
        <f>H177+H210</f>
        <v>95421.19</v>
      </c>
      <c r="I176" s="80">
        <f t="shared" si="9"/>
        <v>102.33</v>
      </c>
      <c r="J176" s="57"/>
    </row>
    <row r="177" spans="1:10" s="4" customFormat="1" ht="19.5" customHeight="1" outlineLevel="1">
      <c r="A177" s="48" t="s">
        <v>220</v>
      </c>
      <c r="B177" s="99" t="s">
        <v>85</v>
      </c>
      <c r="C177" s="20">
        <f>C178+C204</f>
        <v>84037.2</v>
      </c>
      <c r="D177" s="20">
        <f>D178+D204</f>
        <v>-347.1</v>
      </c>
      <c r="E177" s="20">
        <f t="shared" si="10"/>
        <v>83690.1</v>
      </c>
      <c r="F177" s="20">
        <f>F178+F204</f>
        <v>1187.7</v>
      </c>
      <c r="G177" s="78">
        <f>G178+G204</f>
        <v>85554.09</v>
      </c>
      <c r="H177" s="79">
        <f>H178+H204</f>
        <v>87370</v>
      </c>
      <c r="I177" s="80">
        <f t="shared" si="9"/>
        <v>102.12</v>
      </c>
      <c r="J177" s="57"/>
    </row>
    <row r="178" spans="1:10" s="4" customFormat="1" ht="47.25" customHeight="1" outlineLevel="1">
      <c r="A178" s="48" t="s">
        <v>221</v>
      </c>
      <c r="B178" s="76" t="s">
        <v>86</v>
      </c>
      <c r="C178" s="20">
        <f>C179+C190</f>
        <v>83975.2</v>
      </c>
      <c r="D178" s="20">
        <f>D179+D190</f>
        <v>-287.1</v>
      </c>
      <c r="E178" s="20">
        <f t="shared" si="10"/>
        <v>83688.1</v>
      </c>
      <c r="F178" s="20">
        <f>F179+F190</f>
        <v>1187.7</v>
      </c>
      <c r="G178" s="78">
        <f>G179+G190</f>
        <v>85326.79</v>
      </c>
      <c r="H178" s="79">
        <f>H179+H190</f>
        <v>87142.89</v>
      </c>
      <c r="I178" s="80">
        <f t="shared" si="9"/>
        <v>102.13</v>
      </c>
      <c r="J178" s="57"/>
    </row>
    <row r="179" spans="1:10" s="4" customFormat="1" ht="21" customHeight="1" outlineLevel="1">
      <c r="A179" s="48" t="s">
        <v>222</v>
      </c>
      <c r="B179" s="99" t="s">
        <v>87</v>
      </c>
      <c r="C179" s="20">
        <f>SUM(C180:C189)</f>
        <v>12379.9</v>
      </c>
      <c r="D179" s="20">
        <f>SUM(D180:D189)</f>
        <v>0</v>
      </c>
      <c r="E179" s="20">
        <f t="shared" si="10"/>
        <v>12379.9</v>
      </c>
      <c r="F179" s="20">
        <f>SUM(F180:F189)</f>
        <v>759.4</v>
      </c>
      <c r="G179" s="78">
        <f>SUM(G180:G189)</f>
        <v>9499.29</v>
      </c>
      <c r="H179" s="79">
        <f>SUM(H180:H189)</f>
        <v>9377.45</v>
      </c>
      <c r="I179" s="80">
        <f t="shared" si="9"/>
        <v>98.72</v>
      </c>
      <c r="J179" s="57"/>
    </row>
    <row r="180" spans="1:9" ht="15" customHeight="1" outlineLevel="1">
      <c r="A180" s="49" t="s">
        <v>223</v>
      </c>
      <c r="B180" s="81" t="s">
        <v>104</v>
      </c>
      <c r="C180" s="22">
        <v>691.5</v>
      </c>
      <c r="D180" s="22">
        <v>0</v>
      </c>
      <c r="E180" s="22">
        <f t="shared" si="10"/>
        <v>691.5</v>
      </c>
      <c r="F180" s="22">
        <v>-15.4</v>
      </c>
      <c r="G180" s="83">
        <v>663.8</v>
      </c>
      <c r="H180" s="82">
        <v>663.48</v>
      </c>
      <c r="I180" s="84">
        <f t="shared" si="9"/>
        <v>99.95</v>
      </c>
    </row>
    <row r="181" spans="1:9" ht="15" customHeight="1" outlineLevel="1">
      <c r="A181" s="49" t="s">
        <v>224</v>
      </c>
      <c r="B181" s="81" t="s">
        <v>89</v>
      </c>
      <c r="C181" s="22">
        <v>29.3</v>
      </c>
      <c r="D181" s="22">
        <v>0</v>
      </c>
      <c r="E181" s="22">
        <f t="shared" si="10"/>
        <v>29.3</v>
      </c>
      <c r="F181" s="22">
        <v>-31.4</v>
      </c>
      <c r="G181" s="83">
        <v>47.5</v>
      </c>
      <c r="H181" s="82">
        <v>47.46</v>
      </c>
      <c r="I181" s="84">
        <f t="shared" si="9"/>
        <v>99.92</v>
      </c>
    </row>
    <row r="182" spans="1:9" ht="15" customHeight="1" outlineLevel="1">
      <c r="A182" s="49" t="s">
        <v>225</v>
      </c>
      <c r="B182" s="81" t="s">
        <v>105</v>
      </c>
      <c r="C182" s="22">
        <v>128.7</v>
      </c>
      <c r="D182" s="22">
        <v>0</v>
      </c>
      <c r="E182" s="22">
        <f t="shared" si="10"/>
        <v>128.7</v>
      </c>
      <c r="F182" s="22">
        <v>-38.4</v>
      </c>
      <c r="G182" s="83">
        <v>90.3</v>
      </c>
      <c r="H182" s="82">
        <v>90.3</v>
      </c>
      <c r="I182" s="84">
        <f t="shared" si="9"/>
        <v>100</v>
      </c>
    </row>
    <row r="183" spans="1:9" ht="15" customHeight="1" outlineLevel="1">
      <c r="A183" s="49" t="s">
        <v>226</v>
      </c>
      <c r="B183" s="81" t="s">
        <v>106</v>
      </c>
      <c r="C183" s="22">
        <v>33.6</v>
      </c>
      <c r="D183" s="22">
        <v>0</v>
      </c>
      <c r="E183" s="22">
        <f t="shared" si="10"/>
        <v>33.6</v>
      </c>
      <c r="F183" s="22"/>
      <c r="G183" s="83">
        <v>33.6</v>
      </c>
      <c r="H183" s="82">
        <v>33.6</v>
      </c>
      <c r="I183" s="84">
        <f t="shared" si="9"/>
        <v>100</v>
      </c>
    </row>
    <row r="184" spans="1:9" ht="15" customHeight="1" outlineLevel="1">
      <c r="A184" s="49" t="s">
        <v>302</v>
      </c>
      <c r="B184" s="81" t="s">
        <v>107</v>
      </c>
      <c r="C184" s="22">
        <v>105.8</v>
      </c>
      <c r="D184" s="22">
        <v>0</v>
      </c>
      <c r="E184" s="22">
        <f aca="true" t="shared" si="11" ref="E184:E205">C184+D184</f>
        <v>105.8</v>
      </c>
      <c r="F184" s="22">
        <v>-55.4</v>
      </c>
      <c r="G184" s="83">
        <v>48.3</v>
      </c>
      <c r="H184" s="82">
        <v>48.3</v>
      </c>
      <c r="I184" s="84">
        <f t="shared" si="9"/>
        <v>100</v>
      </c>
    </row>
    <row r="185" spans="1:9" ht="15" customHeight="1" outlineLevel="1">
      <c r="A185" s="49" t="s">
        <v>227</v>
      </c>
      <c r="B185" s="81" t="s">
        <v>109</v>
      </c>
      <c r="C185" s="22">
        <v>78</v>
      </c>
      <c r="D185" s="22">
        <v>0</v>
      </c>
      <c r="E185" s="22">
        <f t="shared" si="11"/>
        <v>78</v>
      </c>
      <c r="F185" s="22">
        <v>6</v>
      </c>
      <c r="G185" s="83">
        <v>84</v>
      </c>
      <c r="H185" s="82">
        <v>84</v>
      </c>
      <c r="I185" s="84">
        <f t="shared" si="9"/>
        <v>100</v>
      </c>
    </row>
    <row r="186" spans="1:9" ht="15" customHeight="1" outlineLevel="1">
      <c r="A186" s="49" t="s">
        <v>228</v>
      </c>
      <c r="B186" s="81" t="s">
        <v>110</v>
      </c>
      <c r="C186" s="22">
        <v>79.7</v>
      </c>
      <c r="D186" s="22">
        <v>0</v>
      </c>
      <c r="E186" s="22">
        <f t="shared" si="11"/>
        <v>79.7</v>
      </c>
      <c r="F186" s="22"/>
      <c r="G186" s="83">
        <v>53.4</v>
      </c>
      <c r="H186" s="82">
        <v>53.34</v>
      </c>
      <c r="I186" s="84">
        <f t="shared" si="9"/>
        <v>99.89</v>
      </c>
    </row>
    <row r="187" spans="1:9" ht="15" customHeight="1" outlineLevel="1">
      <c r="A187" s="49" t="s">
        <v>229</v>
      </c>
      <c r="B187" s="81" t="s">
        <v>111</v>
      </c>
      <c r="C187" s="22">
        <v>3851.4</v>
      </c>
      <c r="D187" s="22">
        <v>0</v>
      </c>
      <c r="E187" s="22">
        <f t="shared" si="11"/>
        <v>3851.4</v>
      </c>
      <c r="F187" s="22">
        <v>881.1</v>
      </c>
      <c r="G187" s="83">
        <v>3369.7</v>
      </c>
      <c r="H187" s="82">
        <v>3369.65</v>
      </c>
      <c r="I187" s="84">
        <f t="shared" si="9"/>
        <v>100</v>
      </c>
    </row>
    <row r="188" spans="1:9" ht="15" customHeight="1" outlineLevel="1">
      <c r="A188" s="49" t="s">
        <v>230</v>
      </c>
      <c r="B188" s="81" t="s">
        <v>112</v>
      </c>
      <c r="C188" s="22">
        <v>2321.5</v>
      </c>
      <c r="D188" s="22">
        <v>0</v>
      </c>
      <c r="E188" s="22">
        <f t="shared" si="11"/>
        <v>2321.5</v>
      </c>
      <c r="F188" s="22"/>
      <c r="G188" s="83">
        <v>1627.69</v>
      </c>
      <c r="H188" s="82">
        <v>1506.36</v>
      </c>
      <c r="I188" s="84">
        <f t="shared" si="9"/>
        <v>92.55</v>
      </c>
    </row>
    <row r="189" spans="1:9" ht="15" customHeight="1" outlineLevel="1">
      <c r="A189" s="49" t="s">
        <v>231</v>
      </c>
      <c r="B189" s="81" t="s">
        <v>113</v>
      </c>
      <c r="C189" s="22">
        <v>5060.4</v>
      </c>
      <c r="D189" s="22">
        <v>0</v>
      </c>
      <c r="E189" s="22">
        <f t="shared" si="11"/>
        <v>5060.4</v>
      </c>
      <c r="F189" s="22">
        <v>12.9</v>
      </c>
      <c r="G189" s="83">
        <v>3481</v>
      </c>
      <c r="H189" s="82">
        <v>3480.96</v>
      </c>
      <c r="I189" s="84">
        <f t="shared" si="9"/>
        <v>100</v>
      </c>
    </row>
    <row r="190" spans="1:10" s="4" customFormat="1" ht="17.25" customHeight="1" outlineLevel="1">
      <c r="A190" s="48" t="s">
        <v>232</v>
      </c>
      <c r="B190" s="76" t="s">
        <v>88</v>
      </c>
      <c r="C190" s="20">
        <f>SUM(C191:C203)</f>
        <v>71595.3</v>
      </c>
      <c r="D190" s="20">
        <f>SUM(D191:D203)</f>
        <v>-287.1</v>
      </c>
      <c r="E190" s="20">
        <f t="shared" si="11"/>
        <v>71308.2</v>
      </c>
      <c r="F190" s="20">
        <f>SUM(F191:F203)</f>
        <v>428.3</v>
      </c>
      <c r="G190" s="78">
        <f>SUM(G191:G203)</f>
        <v>75827.5</v>
      </c>
      <c r="H190" s="79">
        <f>SUM(H191:H203)</f>
        <v>77765.44</v>
      </c>
      <c r="I190" s="80">
        <f t="shared" si="9"/>
        <v>102.56</v>
      </c>
      <c r="J190" s="57"/>
    </row>
    <row r="191" spans="1:9" ht="15.75" customHeight="1" outlineLevel="1">
      <c r="A191" s="49" t="s">
        <v>233</v>
      </c>
      <c r="B191" s="81" t="s">
        <v>104</v>
      </c>
      <c r="C191" s="22">
        <v>53554.3</v>
      </c>
      <c r="D191" s="22">
        <v>187.2</v>
      </c>
      <c r="E191" s="22">
        <f t="shared" si="11"/>
        <v>53741.5</v>
      </c>
      <c r="F191" s="22"/>
      <c r="G191" s="83">
        <v>53628.6</v>
      </c>
      <c r="H191" s="82">
        <v>54431.94</v>
      </c>
      <c r="I191" s="84">
        <f t="shared" si="9"/>
        <v>101.5</v>
      </c>
    </row>
    <row r="192" spans="1:9" ht="16.5" customHeight="1" outlineLevel="1">
      <c r="A192" s="49" t="s">
        <v>394</v>
      </c>
      <c r="B192" s="81" t="s">
        <v>106</v>
      </c>
      <c r="C192" s="22">
        <v>733.9</v>
      </c>
      <c r="D192" s="22">
        <v>-733.9</v>
      </c>
      <c r="E192" s="22">
        <f t="shared" si="11"/>
        <v>0</v>
      </c>
      <c r="F192" s="22"/>
      <c r="G192" s="83"/>
      <c r="H192" s="82">
        <v>106.71</v>
      </c>
      <c r="I192" s="84"/>
    </row>
    <row r="193" spans="1:9" ht="16.5" customHeight="1" outlineLevel="1">
      <c r="A193" s="49" t="s">
        <v>234</v>
      </c>
      <c r="B193" s="81" t="s">
        <v>108</v>
      </c>
      <c r="C193" s="22">
        <v>552</v>
      </c>
      <c r="D193" s="22">
        <v>0</v>
      </c>
      <c r="E193" s="22">
        <f t="shared" si="11"/>
        <v>552</v>
      </c>
      <c r="F193" s="22">
        <v>20</v>
      </c>
      <c r="G193" s="83">
        <v>812.7</v>
      </c>
      <c r="H193" s="82">
        <v>812.53</v>
      </c>
      <c r="I193" s="84">
        <f t="shared" si="9"/>
        <v>99.98</v>
      </c>
    </row>
    <row r="194" spans="1:9" ht="16.5" customHeight="1" outlineLevel="1">
      <c r="A194" s="49" t="s">
        <v>235</v>
      </c>
      <c r="B194" s="81" t="s">
        <v>112</v>
      </c>
      <c r="C194" s="22">
        <v>1</v>
      </c>
      <c r="D194" s="22">
        <v>0</v>
      </c>
      <c r="E194" s="22">
        <f t="shared" si="11"/>
        <v>1</v>
      </c>
      <c r="F194" s="22"/>
      <c r="G194" s="83">
        <v>231.9</v>
      </c>
      <c r="H194" s="82">
        <v>323.61</v>
      </c>
      <c r="I194" s="84">
        <f t="shared" si="9"/>
        <v>139.55</v>
      </c>
    </row>
    <row r="195" spans="1:9" ht="16.5" customHeight="1" outlineLevel="1">
      <c r="A195" s="49" t="s">
        <v>236</v>
      </c>
      <c r="B195" s="81" t="s">
        <v>113</v>
      </c>
      <c r="C195" s="22">
        <v>208.1</v>
      </c>
      <c r="D195" s="22">
        <v>0</v>
      </c>
      <c r="E195" s="22">
        <f t="shared" si="11"/>
        <v>208.1</v>
      </c>
      <c r="F195" s="22"/>
      <c r="G195" s="83">
        <v>2260.9</v>
      </c>
      <c r="H195" s="82">
        <v>2287.91</v>
      </c>
      <c r="I195" s="84">
        <f t="shared" si="9"/>
        <v>101.19</v>
      </c>
    </row>
    <row r="196" spans="1:9" ht="16.5" customHeight="1" outlineLevel="1">
      <c r="A196" s="49" t="s">
        <v>237</v>
      </c>
      <c r="B196" s="81" t="s">
        <v>119</v>
      </c>
      <c r="C196" s="22">
        <v>171.2</v>
      </c>
      <c r="D196" s="22">
        <v>0</v>
      </c>
      <c r="E196" s="22">
        <f t="shared" si="11"/>
        <v>171.2</v>
      </c>
      <c r="F196" s="22"/>
      <c r="G196" s="83">
        <v>96</v>
      </c>
      <c r="H196" s="82">
        <v>101.83</v>
      </c>
      <c r="I196" s="84">
        <f t="shared" si="9"/>
        <v>106.07</v>
      </c>
    </row>
    <row r="197" spans="1:9" ht="16.5" customHeight="1" outlineLevel="1">
      <c r="A197" s="49" t="s">
        <v>238</v>
      </c>
      <c r="B197" s="81" t="s">
        <v>114</v>
      </c>
      <c r="C197" s="22">
        <v>150</v>
      </c>
      <c r="D197" s="22">
        <v>2.8</v>
      </c>
      <c r="E197" s="22">
        <f t="shared" si="11"/>
        <v>152.8</v>
      </c>
      <c r="F197" s="22"/>
      <c r="G197" s="83">
        <v>249.5</v>
      </c>
      <c r="H197" s="82">
        <v>285.07</v>
      </c>
      <c r="I197" s="84">
        <f t="shared" si="9"/>
        <v>114.26</v>
      </c>
    </row>
    <row r="198" spans="1:9" ht="16.5" customHeight="1" outlineLevel="1">
      <c r="A198" s="49" t="s">
        <v>239</v>
      </c>
      <c r="B198" s="81" t="s">
        <v>115</v>
      </c>
      <c r="C198" s="22">
        <v>130</v>
      </c>
      <c r="D198" s="22">
        <v>40</v>
      </c>
      <c r="E198" s="22">
        <f t="shared" si="11"/>
        <v>170</v>
      </c>
      <c r="F198" s="22">
        <v>100.1</v>
      </c>
      <c r="G198" s="83">
        <v>331</v>
      </c>
      <c r="H198" s="82">
        <v>330.99</v>
      </c>
      <c r="I198" s="84">
        <f t="shared" si="9"/>
        <v>100</v>
      </c>
    </row>
    <row r="199" spans="1:9" ht="16.5" customHeight="1" outlineLevel="1">
      <c r="A199" s="49" t="s">
        <v>240</v>
      </c>
      <c r="B199" s="81" t="s">
        <v>116</v>
      </c>
      <c r="C199" s="22">
        <v>700</v>
      </c>
      <c r="D199" s="22">
        <v>0</v>
      </c>
      <c r="E199" s="22">
        <f t="shared" si="11"/>
        <v>700</v>
      </c>
      <c r="F199" s="22"/>
      <c r="G199" s="83">
        <v>800</v>
      </c>
      <c r="H199" s="82">
        <v>1108.67</v>
      </c>
      <c r="I199" s="84">
        <f t="shared" si="9"/>
        <v>138.58</v>
      </c>
    </row>
    <row r="200" spans="1:9" ht="16.5" customHeight="1" outlineLevel="1">
      <c r="A200" s="49" t="s">
        <v>241</v>
      </c>
      <c r="B200" s="81" t="s">
        <v>120</v>
      </c>
      <c r="C200" s="22">
        <v>2950</v>
      </c>
      <c r="D200" s="22">
        <v>102</v>
      </c>
      <c r="E200" s="22">
        <f t="shared" si="11"/>
        <v>3052</v>
      </c>
      <c r="F200" s="22">
        <v>50.6</v>
      </c>
      <c r="G200" s="83">
        <v>3900.6</v>
      </c>
      <c r="H200" s="82">
        <v>4278.55</v>
      </c>
      <c r="I200" s="84">
        <f t="shared" si="9"/>
        <v>109.69</v>
      </c>
    </row>
    <row r="201" spans="1:9" ht="16.5" customHeight="1" outlineLevel="1">
      <c r="A201" s="49" t="s">
        <v>242</v>
      </c>
      <c r="B201" s="81" t="s">
        <v>117</v>
      </c>
      <c r="C201" s="22">
        <v>1586</v>
      </c>
      <c r="D201" s="22">
        <v>0</v>
      </c>
      <c r="E201" s="22">
        <f t="shared" si="11"/>
        <v>1586</v>
      </c>
      <c r="F201" s="22"/>
      <c r="G201" s="83">
        <v>1586</v>
      </c>
      <c r="H201" s="82">
        <v>1602.76</v>
      </c>
      <c r="I201" s="84">
        <f t="shared" si="9"/>
        <v>101.06</v>
      </c>
    </row>
    <row r="202" spans="1:9" ht="16.5" customHeight="1" outlineLevel="1">
      <c r="A202" s="49" t="s">
        <v>243</v>
      </c>
      <c r="B202" s="81" t="s">
        <v>121</v>
      </c>
      <c r="C202" s="22">
        <v>2680.8</v>
      </c>
      <c r="D202" s="22">
        <v>114.8</v>
      </c>
      <c r="E202" s="22">
        <f t="shared" si="11"/>
        <v>2795.6</v>
      </c>
      <c r="F202" s="22">
        <v>257.6</v>
      </c>
      <c r="G202" s="83">
        <v>4002.3</v>
      </c>
      <c r="H202" s="82">
        <v>4058.56</v>
      </c>
      <c r="I202" s="84">
        <f t="shared" si="9"/>
        <v>101.41</v>
      </c>
    </row>
    <row r="203" spans="1:9" ht="16.5" customHeight="1" outlineLevel="1">
      <c r="A203" s="49" t="s">
        <v>244</v>
      </c>
      <c r="B203" s="81" t="s">
        <v>118</v>
      </c>
      <c r="C203" s="22">
        <v>8178</v>
      </c>
      <c r="D203" s="22">
        <v>0</v>
      </c>
      <c r="E203" s="22">
        <f t="shared" si="11"/>
        <v>8178</v>
      </c>
      <c r="F203" s="22"/>
      <c r="G203" s="83">
        <v>7928</v>
      </c>
      <c r="H203" s="82">
        <v>8036.31</v>
      </c>
      <c r="I203" s="84">
        <f t="shared" si="9"/>
        <v>101.37</v>
      </c>
    </row>
    <row r="204" spans="1:10" s="4" customFormat="1" ht="29.25" customHeight="1" outlineLevel="1">
      <c r="A204" s="48" t="s">
        <v>245</v>
      </c>
      <c r="B204" s="76" t="s">
        <v>57</v>
      </c>
      <c r="C204" s="20">
        <f>SUM(C205:C209)</f>
        <v>62</v>
      </c>
      <c r="D204" s="20">
        <f>SUM(D205:D209)</f>
        <v>-60</v>
      </c>
      <c r="E204" s="20">
        <f t="shared" si="11"/>
        <v>2</v>
      </c>
      <c r="F204" s="20"/>
      <c r="G204" s="78">
        <f>SUM(G205:G209)</f>
        <v>227.3</v>
      </c>
      <c r="H204" s="79">
        <f>SUM(H205:H209)</f>
        <v>227.11</v>
      </c>
      <c r="I204" s="80">
        <f t="shared" si="9"/>
        <v>99.92</v>
      </c>
      <c r="J204" s="57"/>
    </row>
    <row r="205" spans="1:9" ht="15" customHeight="1" outlineLevel="1">
      <c r="A205" s="49" t="s">
        <v>246</v>
      </c>
      <c r="B205" s="81" t="s">
        <v>104</v>
      </c>
      <c r="C205" s="22">
        <v>60</v>
      </c>
      <c r="D205" s="22">
        <v>-60</v>
      </c>
      <c r="E205" s="22">
        <f t="shared" si="11"/>
        <v>0</v>
      </c>
      <c r="F205" s="22"/>
      <c r="G205" s="83">
        <v>1.1</v>
      </c>
      <c r="H205" s="82">
        <v>1.03</v>
      </c>
      <c r="I205" s="84">
        <f t="shared" si="9"/>
        <v>93.64</v>
      </c>
    </row>
    <row r="206" spans="1:9" ht="15.75" customHeight="1" outlineLevel="1">
      <c r="A206" s="49" t="s">
        <v>350</v>
      </c>
      <c r="B206" s="81" t="s">
        <v>105</v>
      </c>
      <c r="C206" s="22"/>
      <c r="D206" s="22"/>
      <c r="E206" s="22"/>
      <c r="F206" s="22"/>
      <c r="G206" s="83">
        <v>18.3</v>
      </c>
      <c r="H206" s="82">
        <v>18.3</v>
      </c>
      <c r="I206" s="84">
        <f t="shared" si="9"/>
        <v>100</v>
      </c>
    </row>
    <row r="207" spans="1:9" ht="15.75" customHeight="1" outlineLevel="1">
      <c r="A207" s="49" t="s">
        <v>352</v>
      </c>
      <c r="B207" s="81" t="s">
        <v>113</v>
      </c>
      <c r="C207" s="22"/>
      <c r="D207" s="22"/>
      <c r="E207" s="22"/>
      <c r="F207" s="22"/>
      <c r="G207" s="83">
        <v>1</v>
      </c>
      <c r="H207" s="82">
        <v>0.84</v>
      </c>
      <c r="I207" s="84">
        <f t="shared" si="9"/>
        <v>84</v>
      </c>
    </row>
    <row r="208" spans="1:9" ht="15.75" customHeight="1" outlineLevel="1">
      <c r="A208" s="49" t="s">
        <v>247</v>
      </c>
      <c r="B208" s="81" t="s">
        <v>122</v>
      </c>
      <c r="C208" s="22"/>
      <c r="D208" s="22"/>
      <c r="E208" s="22"/>
      <c r="F208" s="22"/>
      <c r="G208" s="83">
        <v>1.3</v>
      </c>
      <c r="H208" s="82">
        <v>1.26</v>
      </c>
      <c r="I208" s="84">
        <f t="shared" si="9"/>
        <v>96.92</v>
      </c>
    </row>
    <row r="209" spans="1:9" ht="15.75" customHeight="1" outlineLevel="1">
      <c r="A209" s="49" t="s">
        <v>351</v>
      </c>
      <c r="B209" s="81" t="s">
        <v>121</v>
      </c>
      <c r="C209" s="22">
        <v>2</v>
      </c>
      <c r="D209" s="22">
        <v>0</v>
      </c>
      <c r="E209" s="22">
        <f>C209+D209</f>
        <v>2</v>
      </c>
      <c r="F209" s="22"/>
      <c r="G209" s="83">
        <v>205.6</v>
      </c>
      <c r="H209" s="82">
        <v>205.68</v>
      </c>
      <c r="I209" s="84">
        <f t="shared" si="9"/>
        <v>100.04</v>
      </c>
    </row>
    <row r="210" spans="1:9" ht="51" customHeight="1" outlineLevel="1">
      <c r="A210" s="48" t="s">
        <v>248</v>
      </c>
      <c r="B210" s="76" t="s">
        <v>90</v>
      </c>
      <c r="C210" s="20">
        <f>C211+C214</f>
        <v>6767.3</v>
      </c>
      <c r="D210" s="20">
        <f>D211+D214</f>
        <v>-17.1</v>
      </c>
      <c r="E210" s="20">
        <f>C210+D210</f>
        <v>6750.2</v>
      </c>
      <c r="F210" s="20">
        <f>F211+F214</f>
        <v>172.6</v>
      </c>
      <c r="G210" s="78">
        <f>G211+G214</f>
        <v>7696.26</v>
      </c>
      <c r="H210" s="79">
        <f>H211+H214</f>
        <v>8051.19</v>
      </c>
      <c r="I210" s="80">
        <f t="shared" si="9"/>
        <v>104.61</v>
      </c>
    </row>
    <row r="211" spans="1:9" ht="60" customHeight="1" outlineLevel="1">
      <c r="A211" s="48" t="s">
        <v>249</v>
      </c>
      <c r="B211" s="76" t="s">
        <v>58</v>
      </c>
      <c r="C211" s="20">
        <f>SUM(C213:C213)</f>
        <v>1339.9</v>
      </c>
      <c r="D211" s="20">
        <f>SUM(D213:D213)</f>
        <v>0</v>
      </c>
      <c r="E211" s="20">
        <f>C211+D211</f>
        <v>1339.9</v>
      </c>
      <c r="F211" s="20">
        <f>SUM(F213:F213)</f>
        <v>122</v>
      </c>
      <c r="G211" s="78">
        <f>SUM(G212:G213)</f>
        <v>1911.8</v>
      </c>
      <c r="H211" s="79">
        <f>SUM(H212:H213)</f>
        <v>1911.11</v>
      </c>
      <c r="I211" s="80">
        <f t="shared" si="9"/>
        <v>99.96</v>
      </c>
    </row>
    <row r="212" spans="1:9" ht="15.75" customHeight="1" outlineLevel="1">
      <c r="A212" s="49" t="s">
        <v>303</v>
      </c>
      <c r="B212" s="81" t="s">
        <v>304</v>
      </c>
      <c r="C212" s="22"/>
      <c r="D212" s="22"/>
      <c r="E212" s="22"/>
      <c r="F212" s="22"/>
      <c r="G212" s="73">
        <v>677</v>
      </c>
      <c r="H212" s="93">
        <v>676.75</v>
      </c>
      <c r="I212" s="84">
        <f t="shared" si="9"/>
        <v>99.96</v>
      </c>
    </row>
    <row r="213" spans="1:9" ht="15.75" customHeight="1" outlineLevel="1">
      <c r="A213" s="49" t="s">
        <v>250</v>
      </c>
      <c r="B213" s="81" t="s">
        <v>104</v>
      </c>
      <c r="C213" s="22">
        <v>1339.9</v>
      </c>
      <c r="D213" s="22">
        <v>0</v>
      </c>
      <c r="E213" s="22">
        <f>C213+D213</f>
        <v>1339.9</v>
      </c>
      <c r="F213" s="22">
        <v>122</v>
      </c>
      <c r="G213" s="83">
        <v>1234.8</v>
      </c>
      <c r="H213" s="82">
        <v>1234.36</v>
      </c>
      <c r="I213" s="84">
        <f t="shared" si="9"/>
        <v>99.96</v>
      </c>
    </row>
    <row r="214" spans="1:9" ht="46.5" customHeight="1" outlineLevel="1">
      <c r="A214" s="48" t="s">
        <v>251</v>
      </c>
      <c r="B214" s="76" t="s">
        <v>59</v>
      </c>
      <c r="C214" s="77">
        <f>SUM(C215:C225)</f>
        <v>5427.4</v>
      </c>
      <c r="D214" s="77">
        <f>SUM(D215:D225)</f>
        <v>-17.1</v>
      </c>
      <c r="E214" s="77">
        <f>C214+D214</f>
        <v>5410.3</v>
      </c>
      <c r="F214" s="77">
        <f>SUM(F215:F225)</f>
        <v>50.6</v>
      </c>
      <c r="G214" s="78">
        <f>SUM(G215:G225)</f>
        <v>5784.46</v>
      </c>
      <c r="H214" s="79">
        <f>SUM(H215:H225)</f>
        <v>6140.08</v>
      </c>
      <c r="I214" s="80">
        <f t="shared" si="9"/>
        <v>106.15</v>
      </c>
    </row>
    <row r="215" spans="1:9" ht="15" customHeight="1" outlineLevel="1">
      <c r="A215" s="49" t="s">
        <v>252</v>
      </c>
      <c r="B215" s="81" t="s">
        <v>104</v>
      </c>
      <c r="C215" s="82">
        <v>3713.3</v>
      </c>
      <c r="D215" s="82">
        <v>-35.7</v>
      </c>
      <c r="E215" s="82">
        <f>C215+D215</f>
        <v>3677.6</v>
      </c>
      <c r="F215" s="82">
        <v>452.6</v>
      </c>
      <c r="G215" s="83">
        <v>4240.56</v>
      </c>
      <c r="H215" s="82">
        <v>4524.16</v>
      </c>
      <c r="I215" s="84">
        <f t="shared" si="9"/>
        <v>106.69</v>
      </c>
    </row>
    <row r="216" spans="1:9" ht="15" customHeight="1" outlineLevel="1">
      <c r="A216" s="49" t="s">
        <v>306</v>
      </c>
      <c r="B216" s="81" t="s">
        <v>89</v>
      </c>
      <c r="C216" s="82"/>
      <c r="D216" s="82"/>
      <c r="E216" s="82"/>
      <c r="F216" s="82"/>
      <c r="G216" s="83">
        <v>198.1</v>
      </c>
      <c r="H216" s="82">
        <v>199.93</v>
      </c>
      <c r="I216" s="84">
        <f t="shared" si="9"/>
        <v>100.92</v>
      </c>
    </row>
    <row r="217" spans="1:9" ht="15" customHeight="1" outlineLevel="1">
      <c r="A217" s="49" t="s">
        <v>305</v>
      </c>
      <c r="B217" s="81" t="s">
        <v>105</v>
      </c>
      <c r="C217" s="82"/>
      <c r="D217" s="82"/>
      <c r="E217" s="82"/>
      <c r="F217" s="82"/>
      <c r="G217" s="83">
        <v>15</v>
      </c>
      <c r="H217" s="82">
        <v>15</v>
      </c>
      <c r="I217" s="84">
        <f aca="true" t="shared" si="12" ref="I217:I228">H217/G217*100</f>
        <v>100</v>
      </c>
    </row>
    <row r="218" spans="1:9" ht="15" customHeight="1" outlineLevel="1">
      <c r="A218" s="49" t="s">
        <v>253</v>
      </c>
      <c r="B218" s="81" t="s">
        <v>106</v>
      </c>
      <c r="C218" s="82">
        <v>865.7</v>
      </c>
      <c r="D218" s="82">
        <v>0</v>
      </c>
      <c r="E218" s="82">
        <f>C218+D218</f>
        <v>865.7</v>
      </c>
      <c r="F218" s="82">
        <v>-845.7</v>
      </c>
      <c r="G218" s="83">
        <v>20</v>
      </c>
      <c r="H218" s="82">
        <v>20</v>
      </c>
      <c r="I218" s="84">
        <f t="shared" si="12"/>
        <v>100</v>
      </c>
    </row>
    <row r="219" spans="1:9" ht="15" customHeight="1" outlineLevel="1">
      <c r="A219" s="49" t="s">
        <v>254</v>
      </c>
      <c r="B219" s="81" t="s">
        <v>107</v>
      </c>
      <c r="C219" s="82">
        <v>440</v>
      </c>
      <c r="D219" s="82">
        <v>0</v>
      </c>
      <c r="E219" s="82">
        <f>C219+D219</f>
        <v>440</v>
      </c>
      <c r="F219" s="82">
        <v>25</v>
      </c>
      <c r="G219" s="83">
        <v>458.1</v>
      </c>
      <c r="H219" s="82">
        <v>458.1</v>
      </c>
      <c r="I219" s="84">
        <f t="shared" si="12"/>
        <v>100</v>
      </c>
    </row>
    <row r="220" spans="1:9" ht="15" customHeight="1" outlineLevel="1">
      <c r="A220" s="49" t="s">
        <v>255</v>
      </c>
      <c r="B220" s="81" t="s">
        <v>109</v>
      </c>
      <c r="C220" s="82">
        <v>32.4</v>
      </c>
      <c r="D220" s="82">
        <v>0</v>
      </c>
      <c r="E220" s="82">
        <f>C220+D220</f>
        <v>32.4</v>
      </c>
      <c r="F220" s="82">
        <v>8.7</v>
      </c>
      <c r="G220" s="83">
        <v>48.1</v>
      </c>
      <c r="H220" s="82">
        <v>48.1</v>
      </c>
      <c r="I220" s="84">
        <f t="shared" si="12"/>
        <v>100</v>
      </c>
    </row>
    <row r="221" spans="1:9" ht="15" customHeight="1" outlineLevel="1">
      <c r="A221" s="49" t="s">
        <v>256</v>
      </c>
      <c r="B221" s="81" t="s">
        <v>119</v>
      </c>
      <c r="C221" s="82">
        <v>10</v>
      </c>
      <c r="D221" s="82">
        <v>0</v>
      </c>
      <c r="E221" s="82">
        <f>C221+D221</f>
        <v>10</v>
      </c>
      <c r="F221" s="82"/>
      <c r="G221" s="83">
        <v>10</v>
      </c>
      <c r="H221" s="82">
        <v>46.66</v>
      </c>
      <c r="I221" s="84">
        <f t="shared" si="12"/>
        <v>466.6</v>
      </c>
    </row>
    <row r="222" spans="1:9" ht="15" customHeight="1" outlineLevel="1">
      <c r="A222" s="49" t="s">
        <v>274</v>
      </c>
      <c r="B222" s="81" t="s">
        <v>122</v>
      </c>
      <c r="C222" s="82"/>
      <c r="D222" s="82"/>
      <c r="E222" s="82">
        <v>0</v>
      </c>
      <c r="F222" s="82">
        <v>60</v>
      </c>
      <c r="G222" s="83">
        <v>60</v>
      </c>
      <c r="H222" s="82">
        <v>60</v>
      </c>
      <c r="I222" s="84">
        <f t="shared" si="12"/>
        <v>100</v>
      </c>
    </row>
    <row r="223" spans="1:9" ht="15" customHeight="1" outlineLevel="1">
      <c r="A223" s="49" t="s">
        <v>257</v>
      </c>
      <c r="B223" s="81" t="s">
        <v>120</v>
      </c>
      <c r="C223" s="82">
        <v>300</v>
      </c>
      <c r="D223" s="82">
        <v>0</v>
      </c>
      <c r="E223" s="82">
        <f>C223+D223</f>
        <v>300</v>
      </c>
      <c r="F223" s="82">
        <v>350</v>
      </c>
      <c r="G223" s="83">
        <v>500</v>
      </c>
      <c r="H223" s="82">
        <v>525</v>
      </c>
      <c r="I223" s="84">
        <f t="shared" si="12"/>
        <v>105</v>
      </c>
    </row>
    <row r="224" spans="1:9" ht="15" customHeight="1" outlineLevel="1">
      <c r="A224" s="49" t="s">
        <v>392</v>
      </c>
      <c r="B224" s="81" t="s">
        <v>393</v>
      </c>
      <c r="C224" s="82"/>
      <c r="D224" s="82"/>
      <c r="E224" s="82"/>
      <c r="F224" s="82"/>
      <c r="G224" s="83">
        <v>150</v>
      </c>
      <c r="H224" s="82">
        <v>156.69</v>
      </c>
      <c r="I224" s="84">
        <f t="shared" si="12"/>
        <v>104.46</v>
      </c>
    </row>
    <row r="225" spans="1:9" ht="15" customHeight="1" outlineLevel="1">
      <c r="A225" s="49" t="s">
        <v>258</v>
      </c>
      <c r="B225" s="81" t="s">
        <v>121</v>
      </c>
      <c r="C225" s="82">
        <v>66</v>
      </c>
      <c r="D225" s="82">
        <v>18.6</v>
      </c>
      <c r="E225" s="82">
        <f>C225+D225</f>
        <v>84.6</v>
      </c>
      <c r="F225" s="82"/>
      <c r="G225" s="83">
        <v>84.6</v>
      </c>
      <c r="H225" s="82">
        <v>86.44</v>
      </c>
      <c r="I225" s="84">
        <f t="shared" si="12"/>
        <v>102.17</v>
      </c>
    </row>
    <row r="226" spans="1:9" ht="15" customHeight="1">
      <c r="A226" s="110" t="s">
        <v>91</v>
      </c>
      <c r="B226" s="111"/>
      <c r="C226" s="20" t="e">
        <f>C176+C108+C8</f>
        <v>#REF!</v>
      </c>
      <c r="D226" s="20" t="e">
        <f>D176+D108+D8</f>
        <v>#REF!</v>
      </c>
      <c r="E226" s="20" t="e">
        <f>E176+E108+E8</f>
        <v>#REF!</v>
      </c>
      <c r="F226" s="20" t="e">
        <f>F176+F108+F8</f>
        <v>#REF!</v>
      </c>
      <c r="G226" s="85">
        <f>G8+G176+G108</f>
        <v>3037829.85</v>
      </c>
      <c r="H226" s="86">
        <f>H8+H176+H108</f>
        <v>3013928.01</v>
      </c>
      <c r="I226" s="87">
        <f t="shared" si="12"/>
        <v>99.21</v>
      </c>
    </row>
    <row r="227" spans="1:9" ht="15" customHeight="1">
      <c r="A227" s="110" t="s">
        <v>92</v>
      </c>
      <c r="B227" s="111"/>
      <c r="C227" s="20">
        <f>C8+C176</f>
        <v>853400.59</v>
      </c>
      <c r="D227" s="20">
        <f>D8+D176</f>
        <v>26118.4</v>
      </c>
      <c r="E227" s="20">
        <f>E8+E176</f>
        <v>879518.99</v>
      </c>
      <c r="F227" s="20">
        <f>F8+F176</f>
        <v>125343.05</v>
      </c>
      <c r="G227" s="85">
        <f>G176+G8</f>
        <v>935510.28</v>
      </c>
      <c r="H227" s="86">
        <f>H176+H8</f>
        <v>919693.14</v>
      </c>
      <c r="I227" s="87">
        <f t="shared" si="12"/>
        <v>98.31</v>
      </c>
    </row>
    <row r="228" spans="1:9" ht="18" customHeight="1" thickBot="1">
      <c r="A228" s="112" t="s">
        <v>93</v>
      </c>
      <c r="B228" s="113"/>
      <c r="C228" s="52">
        <f>C8</f>
        <v>762596.09</v>
      </c>
      <c r="D228" s="52">
        <f>D8</f>
        <v>26482.6</v>
      </c>
      <c r="E228" s="52">
        <f>E8</f>
        <v>789078.69</v>
      </c>
      <c r="F228" s="52">
        <f>F8</f>
        <v>123982.75</v>
      </c>
      <c r="G228" s="88">
        <f>G227-G176</f>
        <v>842259.93</v>
      </c>
      <c r="H228" s="89">
        <f>H227-H176</f>
        <v>824271.95</v>
      </c>
      <c r="I228" s="90">
        <f t="shared" si="12"/>
        <v>97.86</v>
      </c>
    </row>
    <row r="229" spans="2:8" ht="12.75">
      <c r="B229" s="8"/>
      <c r="C229" s="8"/>
      <c r="D229" s="8"/>
      <c r="E229" s="26"/>
      <c r="F229" s="8"/>
      <c r="G229" s="63"/>
      <c r="H229" s="55"/>
    </row>
    <row r="230" spans="2:8" ht="12.75" hidden="1" outlineLevel="1">
      <c r="B230" s="8"/>
      <c r="C230" s="8"/>
      <c r="D230" s="8"/>
      <c r="E230" s="108"/>
      <c r="F230" s="108"/>
      <c r="G230" s="108"/>
      <c r="H230" s="55"/>
    </row>
    <row r="231" spans="2:8" ht="15.75" hidden="1" outlineLevel="1">
      <c r="B231" s="28" t="s">
        <v>275</v>
      </c>
      <c r="C231" s="29"/>
      <c r="D231" s="29"/>
      <c r="E231" s="30">
        <f>E9</f>
        <v>548191.78</v>
      </c>
      <c r="F231" s="30">
        <f>F9</f>
        <v>0</v>
      </c>
      <c r="G231" s="64">
        <f>E231+F231</f>
        <v>548191.78</v>
      </c>
      <c r="H231" s="55"/>
    </row>
    <row r="232" spans="2:8" ht="15.75" hidden="1" outlineLevel="1">
      <c r="B232" s="31" t="s">
        <v>276</v>
      </c>
      <c r="C232" s="32"/>
      <c r="D232" s="32"/>
      <c r="E232" s="33">
        <f>E38</f>
        <v>240886.91</v>
      </c>
      <c r="F232" s="33">
        <f>F38</f>
        <v>123982.75</v>
      </c>
      <c r="G232" s="65">
        <f>E232+F232</f>
        <v>364869.66</v>
      </c>
      <c r="H232" s="55"/>
    </row>
    <row r="233" spans="2:8" ht="15.75" hidden="1" outlineLevel="1">
      <c r="B233" s="31" t="s">
        <v>277</v>
      </c>
      <c r="C233" s="32"/>
      <c r="D233" s="32"/>
      <c r="E233" s="33" t="e">
        <f>E108</f>
        <v>#REF!</v>
      </c>
      <c r="F233" s="33" t="e">
        <f>F108</f>
        <v>#REF!</v>
      </c>
      <c r="G233" s="65" t="e">
        <f>E233+F233</f>
        <v>#REF!</v>
      </c>
      <c r="H233" s="55"/>
    </row>
    <row r="234" spans="2:8" ht="15.75" hidden="1" outlineLevel="1">
      <c r="B234" s="31" t="s">
        <v>278</v>
      </c>
      <c r="C234" s="32"/>
      <c r="D234" s="32"/>
      <c r="E234" s="33">
        <f>E176</f>
        <v>90440.3</v>
      </c>
      <c r="F234" s="33">
        <f>F176</f>
        <v>1360.3</v>
      </c>
      <c r="G234" s="65">
        <f>E234+F234</f>
        <v>91800.6</v>
      </c>
      <c r="H234" s="55"/>
    </row>
    <row r="235" spans="2:8" ht="15.75" hidden="1" outlineLevel="1">
      <c r="B235" s="34"/>
      <c r="C235" s="35"/>
      <c r="D235" s="35"/>
      <c r="E235" s="36" t="e">
        <f>E231+E232+E233+E234</f>
        <v>#REF!</v>
      </c>
      <c r="F235" s="36" t="e">
        <f>F231+F232+F233+F234</f>
        <v>#REF!</v>
      </c>
      <c r="G235" s="66" t="e">
        <f>G231+G232+G233+G234</f>
        <v>#REF!</v>
      </c>
      <c r="H235" s="55"/>
    </row>
    <row r="236" spans="2:8" ht="12.75" hidden="1" outlineLevel="1">
      <c r="B236" s="8"/>
      <c r="C236" s="8"/>
      <c r="D236" s="8"/>
      <c r="E236" s="8"/>
      <c r="F236" s="8"/>
      <c r="G236" s="67"/>
      <c r="H236" s="55"/>
    </row>
    <row r="237" spans="2:8" ht="12.75" hidden="1" outlineLevel="1">
      <c r="B237" s="8"/>
      <c r="C237" s="8"/>
      <c r="D237" s="8"/>
      <c r="E237" s="27"/>
      <c r="F237" s="8"/>
      <c r="G237" s="67"/>
      <c r="H237" s="55"/>
    </row>
    <row r="238" spans="2:8" ht="41.25" customHeight="1" hidden="1" outlineLevel="1">
      <c r="B238" s="37"/>
      <c r="C238" s="15"/>
      <c r="D238" s="15"/>
      <c r="E238" s="38" t="s">
        <v>281</v>
      </c>
      <c r="F238" s="38" t="s">
        <v>279</v>
      </c>
      <c r="G238" s="68" t="s">
        <v>280</v>
      </c>
      <c r="H238" s="55"/>
    </row>
    <row r="239" spans="2:8" ht="15.75" hidden="1" outlineLevel="1">
      <c r="B239" s="31" t="s">
        <v>275</v>
      </c>
      <c r="C239" s="24"/>
      <c r="D239" s="24"/>
      <c r="E239" s="16">
        <v>0</v>
      </c>
      <c r="F239" s="16">
        <f>F9</f>
        <v>0</v>
      </c>
      <c r="G239" s="69">
        <f>E239+F239</f>
        <v>0</v>
      </c>
      <c r="H239" s="55"/>
    </row>
    <row r="240" spans="2:8" ht="15.75" hidden="1" outlineLevel="1">
      <c r="B240" s="31" t="s">
        <v>276</v>
      </c>
      <c r="C240" s="24"/>
      <c r="D240" s="24"/>
      <c r="E240" s="16">
        <v>0</v>
      </c>
      <c r="F240" s="16">
        <f>F38</f>
        <v>123982.75</v>
      </c>
      <c r="G240" s="69">
        <f>E240+F240</f>
        <v>123982.75</v>
      </c>
      <c r="H240" s="55"/>
    </row>
    <row r="241" spans="2:8" ht="15.75" hidden="1" outlineLevel="1">
      <c r="B241" s="31" t="s">
        <v>277</v>
      </c>
      <c r="C241" s="24"/>
      <c r="D241" s="24"/>
      <c r="E241" s="16">
        <v>70.96</v>
      </c>
      <c r="F241" s="16" t="e">
        <f>129.9+157.002+599.9+#REF!</f>
        <v>#REF!</v>
      </c>
      <c r="G241" s="69" t="e">
        <f>E241+F241</f>
        <v>#REF!</v>
      </c>
      <c r="H241" s="55"/>
    </row>
    <row r="242" spans="2:8" ht="15.75" hidden="1" outlineLevel="1">
      <c r="B242" s="31" t="s">
        <v>278</v>
      </c>
      <c r="C242" s="24"/>
      <c r="D242" s="24"/>
      <c r="E242" s="16">
        <v>-118.8</v>
      </c>
      <c r="F242" s="16">
        <f>G242-E242</f>
        <v>1479.1</v>
      </c>
      <c r="G242" s="69">
        <f>F234</f>
        <v>1360.3</v>
      </c>
      <c r="H242" s="55"/>
    </row>
    <row r="243" spans="2:8" ht="15.75" hidden="1" outlineLevel="1">
      <c r="B243" s="39"/>
      <c r="C243" s="40"/>
      <c r="D243" s="40"/>
      <c r="E243" s="41">
        <f>E239+E240+E241+E242</f>
        <v>-47.84</v>
      </c>
      <c r="F243" s="41" t="e">
        <f>F239+F240+F241+F242</f>
        <v>#REF!</v>
      </c>
      <c r="G243" s="70" t="e">
        <f>G239+G240+G241+G242</f>
        <v>#REF!</v>
      </c>
      <c r="H243" s="55"/>
    </row>
    <row r="244" spans="2:8" ht="12.75" hidden="1" outlineLevel="1">
      <c r="B244" s="8"/>
      <c r="C244" s="8"/>
      <c r="D244" s="8"/>
      <c r="E244" s="42"/>
      <c r="F244" s="42"/>
      <c r="G244" s="71"/>
      <c r="H244" s="55"/>
    </row>
    <row r="245" spans="2:8" ht="12.75" collapsed="1">
      <c r="B245" s="8"/>
      <c r="C245" s="8"/>
      <c r="D245" s="8"/>
      <c r="E245" s="26"/>
      <c r="F245" s="26"/>
      <c r="G245" s="63"/>
      <c r="H245" s="55"/>
    </row>
    <row r="246" spans="2:8" ht="12.75">
      <c r="B246" s="8"/>
      <c r="C246" s="8"/>
      <c r="D246" s="8"/>
      <c r="E246" s="8"/>
      <c r="F246" s="8"/>
      <c r="G246" s="67"/>
      <c r="H246" s="55"/>
    </row>
    <row r="247" spans="2:8" ht="12.75">
      <c r="B247" s="8"/>
      <c r="C247" s="8"/>
      <c r="D247" s="8"/>
      <c r="E247" s="8"/>
      <c r="F247" s="8"/>
      <c r="G247" s="67"/>
      <c r="H247" s="55"/>
    </row>
    <row r="248" spans="2:8" ht="12.75">
      <c r="B248" s="8"/>
      <c r="C248" s="8"/>
      <c r="D248" s="8"/>
      <c r="E248" s="8"/>
      <c r="F248" s="8"/>
      <c r="G248" s="67"/>
      <c r="H248" s="55"/>
    </row>
    <row r="249" ht="12.75">
      <c r="H249" s="55"/>
    </row>
    <row r="250" ht="12.75">
      <c r="H250" s="55"/>
    </row>
    <row r="251" ht="12.75">
      <c r="H251" s="55"/>
    </row>
    <row r="252" ht="12.75">
      <c r="H252" s="55"/>
    </row>
    <row r="253" ht="12.75">
      <c r="H253" s="55"/>
    </row>
    <row r="254" ht="12.75">
      <c r="H254" s="55"/>
    </row>
    <row r="255" ht="12.75">
      <c r="H255" s="55"/>
    </row>
    <row r="256" ht="12.75">
      <c r="H256" s="55"/>
    </row>
    <row r="257" ht="14.25" customHeight="1">
      <c r="H257" s="55"/>
    </row>
    <row r="258" ht="15" customHeight="1">
      <c r="H258" s="55"/>
    </row>
    <row r="259" ht="13.5" customHeight="1">
      <c r="H259" s="55"/>
    </row>
    <row r="260" ht="12.75">
      <c r="H260" s="55"/>
    </row>
    <row r="261" spans="1:8" ht="15">
      <c r="A261" s="10" t="s">
        <v>356</v>
      </c>
      <c r="H261" s="55"/>
    </row>
    <row r="262" ht="12.75">
      <c r="H262" s="55"/>
    </row>
    <row r="263" ht="12.75">
      <c r="H263" s="55"/>
    </row>
    <row r="264" ht="12.75">
      <c r="H264" s="55"/>
    </row>
    <row r="265" ht="12.75">
      <c r="H265" s="55"/>
    </row>
    <row r="266" ht="12.75">
      <c r="H266" s="55"/>
    </row>
    <row r="267" ht="12.75">
      <c r="H267" s="55"/>
    </row>
    <row r="268" ht="12.75">
      <c r="H268" s="55"/>
    </row>
    <row r="269" ht="12.75">
      <c r="H269" s="55"/>
    </row>
    <row r="270" ht="12.75">
      <c r="H270" s="55"/>
    </row>
    <row r="271" ht="12.75">
      <c r="H271" s="55"/>
    </row>
    <row r="272" ht="12.75">
      <c r="H272" s="55"/>
    </row>
    <row r="273" ht="12.75">
      <c r="H273" s="55"/>
    </row>
    <row r="274" ht="12.75">
      <c r="H274" s="55"/>
    </row>
    <row r="275" ht="12.75">
      <c r="H275" s="55"/>
    </row>
    <row r="276" ht="12.75">
      <c r="H276" s="55"/>
    </row>
    <row r="277" ht="12.75">
      <c r="H277" s="55"/>
    </row>
    <row r="278" ht="12.75">
      <c r="H278" s="55"/>
    </row>
    <row r="279" ht="12.75">
      <c r="H279" s="55"/>
    </row>
    <row r="280" ht="12.75">
      <c r="H280" s="55"/>
    </row>
    <row r="281" ht="12.75">
      <c r="H281" s="55"/>
    </row>
    <row r="282" ht="12.75">
      <c r="H282" s="55"/>
    </row>
    <row r="283" ht="12.75">
      <c r="H283" s="55"/>
    </row>
    <row r="284" ht="12.75">
      <c r="H284" s="55"/>
    </row>
    <row r="285" ht="12.75">
      <c r="H285" s="55"/>
    </row>
    <row r="286" ht="12.75">
      <c r="H286" s="55"/>
    </row>
    <row r="287" ht="12.75">
      <c r="H287" s="55"/>
    </row>
    <row r="288" ht="12.75">
      <c r="H288" s="55"/>
    </row>
    <row r="289" ht="12.75">
      <c r="H289" s="55"/>
    </row>
    <row r="290" ht="12.75">
      <c r="H290" s="55"/>
    </row>
    <row r="291" ht="12.75">
      <c r="H291" s="55"/>
    </row>
    <row r="292" ht="12.75">
      <c r="H292" s="55"/>
    </row>
    <row r="293" ht="12.75">
      <c r="H293" s="55"/>
    </row>
    <row r="294" ht="12.75">
      <c r="H294" s="55"/>
    </row>
    <row r="295" ht="12.75">
      <c r="H295" s="55"/>
    </row>
    <row r="296" ht="12.75">
      <c r="H296" s="55"/>
    </row>
    <row r="297" ht="12.75">
      <c r="H297" s="55"/>
    </row>
    <row r="298" ht="12.75">
      <c r="H298" s="55"/>
    </row>
    <row r="299" ht="12.75">
      <c r="H299" s="55"/>
    </row>
    <row r="300" ht="12.75">
      <c r="H300" s="55"/>
    </row>
    <row r="301" ht="12.75">
      <c r="H301" s="55"/>
    </row>
    <row r="302" ht="12.75">
      <c r="H302" s="55"/>
    </row>
    <row r="303" ht="12.75">
      <c r="H303" s="55"/>
    </row>
    <row r="304" ht="12.75">
      <c r="H304" s="55"/>
    </row>
    <row r="305" ht="12.75">
      <c r="H305" s="55"/>
    </row>
    <row r="306" ht="12.75">
      <c r="H306" s="55"/>
    </row>
    <row r="307" ht="12.75">
      <c r="H307" s="55"/>
    </row>
    <row r="308" ht="12.75">
      <c r="H308" s="55"/>
    </row>
    <row r="309" ht="12.75">
      <c r="H309" s="55"/>
    </row>
    <row r="310" ht="12.75">
      <c r="H310" s="55"/>
    </row>
    <row r="311" ht="12.75">
      <c r="H311" s="55"/>
    </row>
    <row r="312" ht="12.75">
      <c r="H312" s="55"/>
    </row>
    <row r="313" ht="12.75">
      <c r="H313" s="55"/>
    </row>
    <row r="314" ht="12.75">
      <c r="H314" s="55"/>
    </row>
    <row r="315" ht="12.75">
      <c r="H315" s="55"/>
    </row>
    <row r="316" ht="12.75">
      <c r="H316" s="55"/>
    </row>
    <row r="317" ht="12.75">
      <c r="H317" s="55"/>
    </row>
    <row r="318" ht="12.75">
      <c r="H318" s="55"/>
    </row>
    <row r="319" ht="12.75">
      <c r="H319" s="55"/>
    </row>
    <row r="320" ht="12.75">
      <c r="H320" s="55"/>
    </row>
    <row r="321" ht="12.75">
      <c r="H321" s="55"/>
    </row>
    <row r="322" ht="12.75">
      <c r="H322" s="55"/>
    </row>
    <row r="323" ht="12.75">
      <c r="H323" s="55"/>
    </row>
    <row r="324" ht="12.75">
      <c r="H324" s="55"/>
    </row>
    <row r="325" ht="12.75">
      <c r="H325" s="55"/>
    </row>
    <row r="326" ht="12.75">
      <c r="H326" s="55"/>
    </row>
    <row r="327" ht="12.75">
      <c r="H327" s="55"/>
    </row>
    <row r="328" ht="12.75">
      <c r="H328" s="55"/>
    </row>
    <row r="329" ht="12.75">
      <c r="H329" s="55"/>
    </row>
    <row r="330" ht="12.75">
      <c r="H330" s="55"/>
    </row>
    <row r="331" ht="12.75">
      <c r="H331" s="55"/>
    </row>
    <row r="332" ht="12.75">
      <c r="H332" s="55"/>
    </row>
    <row r="333" ht="12.75">
      <c r="H333" s="55"/>
    </row>
    <row r="334" ht="12.75">
      <c r="H334" s="55"/>
    </row>
    <row r="335" ht="12.75">
      <c r="H335" s="55"/>
    </row>
    <row r="336" ht="12.75">
      <c r="H336" s="55"/>
    </row>
    <row r="337" ht="12.75">
      <c r="H337" s="55"/>
    </row>
    <row r="338" ht="12.75">
      <c r="H338" s="55"/>
    </row>
    <row r="339" ht="12.75">
      <c r="H339" s="55"/>
    </row>
    <row r="340" ht="12.75">
      <c r="H340" s="55"/>
    </row>
    <row r="341" ht="12.75">
      <c r="H341" s="55"/>
    </row>
    <row r="342" ht="12.75">
      <c r="H342" s="55"/>
    </row>
    <row r="343" ht="12.75">
      <c r="H343" s="55"/>
    </row>
    <row r="344" ht="12.75">
      <c r="H344" s="55"/>
    </row>
    <row r="345" ht="12.75">
      <c r="H345" s="55"/>
    </row>
    <row r="346" ht="12.75">
      <c r="H346" s="55"/>
    </row>
    <row r="347" ht="12.75">
      <c r="H347" s="55"/>
    </row>
    <row r="348" ht="12.75">
      <c r="H348" s="55"/>
    </row>
    <row r="349" ht="12.75">
      <c r="H349" s="55"/>
    </row>
    <row r="350" ht="12.75">
      <c r="H350" s="55"/>
    </row>
    <row r="351" ht="12.75">
      <c r="H351" s="55"/>
    </row>
    <row r="352" ht="12.75">
      <c r="H352" s="55"/>
    </row>
    <row r="353" ht="12.75">
      <c r="H353" s="55"/>
    </row>
    <row r="354" ht="12.75">
      <c r="H354" s="55"/>
    </row>
    <row r="355" ht="12.75">
      <c r="H355" s="55"/>
    </row>
    <row r="356" ht="12.75">
      <c r="H356" s="55"/>
    </row>
    <row r="357" ht="12.75">
      <c r="H357" s="55"/>
    </row>
    <row r="358" ht="12.75">
      <c r="H358" s="55"/>
    </row>
    <row r="359" ht="12.75">
      <c r="H359" s="55"/>
    </row>
    <row r="360" ht="12.75">
      <c r="H360" s="55"/>
    </row>
    <row r="361" ht="12.75">
      <c r="H361" s="55"/>
    </row>
    <row r="362" ht="12.75">
      <c r="H362" s="55"/>
    </row>
    <row r="363" ht="12.75">
      <c r="H363" s="55"/>
    </row>
    <row r="364" ht="12.75">
      <c r="H364" s="55"/>
    </row>
    <row r="365" ht="12.75">
      <c r="H365" s="55"/>
    </row>
    <row r="366" ht="12.75">
      <c r="H366" s="55"/>
    </row>
    <row r="367" ht="12.75">
      <c r="H367" s="55"/>
    </row>
    <row r="368" ht="12.75">
      <c r="H368" s="55"/>
    </row>
    <row r="369" ht="12.75">
      <c r="H369" s="55"/>
    </row>
    <row r="370" ht="12.75">
      <c r="H370" s="55"/>
    </row>
    <row r="371" ht="12.75">
      <c r="H371" s="55"/>
    </row>
    <row r="372" ht="12.75">
      <c r="H372" s="55"/>
    </row>
    <row r="373" ht="12.75">
      <c r="H373" s="55"/>
    </row>
    <row r="374" ht="12.75">
      <c r="H374" s="55"/>
    </row>
    <row r="375" ht="12.75">
      <c r="H375" s="55"/>
    </row>
    <row r="376" ht="12.75">
      <c r="H376" s="55"/>
    </row>
    <row r="377" ht="12.75">
      <c r="H377" s="55"/>
    </row>
    <row r="378" ht="12.75">
      <c r="H378" s="55"/>
    </row>
    <row r="379" ht="12.75">
      <c r="H379" s="55"/>
    </row>
    <row r="380" ht="12.75">
      <c r="H380" s="55"/>
    </row>
    <row r="381" ht="12.75">
      <c r="H381" s="55"/>
    </row>
    <row r="382" ht="12.75">
      <c r="H382" s="55"/>
    </row>
    <row r="383" ht="12.75">
      <c r="H383" s="55"/>
    </row>
    <row r="384" ht="12.75">
      <c r="H384" s="55"/>
    </row>
    <row r="385" ht="12.75">
      <c r="H385" s="55"/>
    </row>
    <row r="386" ht="12.75">
      <c r="H386" s="55"/>
    </row>
    <row r="387" ht="12.75">
      <c r="H387" s="55"/>
    </row>
    <row r="388" ht="12.75">
      <c r="H388" s="55"/>
    </row>
    <row r="389" ht="12.75">
      <c r="H389" s="55"/>
    </row>
    <row r="390" ht="12.75">
      <c r="H390" s="55"/>
    </row>
    <row r="391" ht="12.75">
      <c r="H391" s="55"/>
    </row>
    <row r="392" ht="12.75">
      <c r="H392" s="55"/>
    </row>
    <row r="393" ht="12.75">
      <c r="H393" s="55"/>
    </row>
    <row r="394" ht="12.75">
      <c r="H394" s="55"/>
    </row>
    <row r="395" ht="12.75">
      <c r="H395" s="55"/>
    </row>
    <row r="396" ht="12.75">
      <c r="H396" s="55"/>
    </row>
    <row r="397" ht="12.75">
      <c r="H397" s="55"/>
    </row>
    <row r="398" ht="12.75">
      <c r="H398" s="55"/>
    </row>
    <row r="399" ht="12.75">
      <c r="H399" s="55"/>
    </row>
    <row r="400" ht="12.75">
      <c r="H400" s="55"/>
    </row>
    <row r="401" ht="12.75">
      <c r="H401" s="55"/>
    </row>
    <row r="402" ht="12.75">
      <c r="H402" s="55"/>
    </row>
    <row r="403" ht="12.75">
      <c r="H403" s="55"/>
    </row>
    <row r="404" ht="12.75">
      <c r="H404" s="55"/>
    </row>
    <row r="405" ht="12.75">
      <c r="H405" s="55"/>
    </row>
    <row r="406" ht="12.75">
      <c r="H406" s="55"/>
    </row>
    <row r="407" ht="12.75">
      <c r="H407" s="55"/>
    </row>
    <row r="408" ht="12.75">
      <c r="H408" s="55"/>
    </row>
    <row r="409" ht="12.75">
      <c r="H409" s="55"/>
    </row>
    <row r="410" ht="12.75">
      <c r="H410" s="55"/>
    </row>
    <row r="411" ht="12.75">
      <c r="H411" s="55"/>
    </row>
    <row r="412" ht="12.75">
      <c r="H412" s="55"/>
    </row>
    <row r="413" ht="12.75">
      <c r="H413" s="55"/>
    </row>
    <row r="414" ht="12.75">
      <c r="H414" s="55"/>
    </row>
    <row r="415" ht="12.75">
      <c r="H415" s="55"/>
    </row>
    <row r="416" ht="12.75">
      <c r="H416" s="55"/>
    </row>
    <row r="417" ht="12.75">
      <c r="H417" s="55"/>
    </row>
    <row r="418" ht="12.75">
      <c r="H418" s="55"/>
    </row>
    <row r="419" ht="12.75">
      <c r="H419" s="55"/>
    </row>
    <row r="420" ht="12.75">
      <c r="H420" s="55"/>
    </row>
    <row r="421" ht="12.75">
      <c r="H421" s="55"/>
    </row>
    <row r="422" ht="12.75">
      <c r="H422" s="55"/>
    </row>
    <row r="423" ht="12.75">
      <c r="H423" s="55"/>
    </row>
    <row r="424" ht="12.75">
      <c r="H424" s="55"/>
    </row>
    <row r="425" ht="12.75">
      <c r="H425" s="55"/>
    </row>
    <row r="426" ht="12.75">
      <c r="H426" s="55"/>
    </row>
    <row r="427" ht="12.75">
      <c r="H427" s="55"/>
    </row>
    <row r="428" ht="12.75">
      <c r="H428" s="55"/>
    </row>
    <row r="429" ht="12.75">
      <c r="H429" s="55"/>
    </row>
    <row r="430" ht="12.75">
      <c r="H430" s="55"/>
    </row>
    <row r="431" ht="12.75">
      <c r="H431" s="55"/>
    </row>
    <row r="432" ht="12.75">
      <c r="H432" s="55"/>
    </row>
    <row r="433" ht="12.75">
      <c r="H433" s="55"/>
    </row>
    <row r="434" ht="12.75">
      <c r="H434" s="55"/>
    </row>
    <row r="435" ht="12.75">
      <c r="H435" s="55"/>
    </row>
    <row r="436" ht="12.75">
      <c r="H436" s="55"/>
    </row>
    <row r="437" ht="12.75">
      <c r="H437" s="55"/>
    </row>
    <row r="438" ht="12.75">
      <c r="H438" s="55"/>
    </row>
    <row r="439" ht="12.75">
      <c r="H439" s="55"/>
    </row>
    <row r="440" ht="12.75">
      <c r="H440" s="55"/>
    </row>
    <row r="441" ht="12.75">
      <c r="H441" s="55"/>
    </row>
    <row r="442" ht="12.75">
      <c r="H442" s="55"/>
    </row>
    <row r="443" ht="12.75">
      <c r="H443" s="55"/>
    </row>
    <row r="444" ht="12.75">
      <c r="H444" s="55"/>
    </row>
    <row r="445" ht="12.75">
      <c r="H445" s="55"/>
    </row>
    <row r="446" ht="12.75">
      <c r="H446" s="55"/>
    </row>
    <row r="447" ht="12.75">
      <c r="H447" s="55"/>
    </row>
    <row r="448" ht="12.75">
      <c r="H448" s="55"/>
    </row>
    <row r="449" ht="12.75">
      <c r="H449" s="55"/>
    </row>
    <row r="450" ht="12.75">
      <c r="H450" s="55"/>
    </row>
    <row r="451" ht="12.75">
      <c r="H451" s="55"/>
    </row>
    <row r="452" ht="12.75">
      <c r="H452" s="55"/>
    </row>
    <row r="453" ht="12.75">
      <c r="H453" s="55"/>
    </row>
    <row r="454" ht="12.75">
      <c r="H454" s="55"/>
    </row>
    <row r="455" ht="12.75">
      <c r="H455" s="55"/>
    </row>
    <row r="456" ht="12.75">
      <c r="H456" s="55"/>
    </row>
    <row r="457" ht="12.75">
      <c r="H457" s="55"/>
    </row>
    <row r="458" ht="12.75">
      <c r="H458" s="55"/>
    </row>
    <row r="459" ht="12.75">
      <c r="H459" s="55"/>
    </row>
    <row r="460" ht="12.75">
      <c r="H460" s="55"/>
    </row>
    <row r="461" ht="12.75">
      <c r="H461" s="55"/>
    </row>
    <row r="462" ht="12.75">
      <c r="H462" s="55"/>
    </row>
    <row r="463" ht="12.75">
      <c r="H463" s="55"/>
    </row>
    <row r="464" ht="12.75">
      <c r="H464" s="55"/>
    </row>
    <row r="465" ht="12.75">
      <c r="H465" s="55"/>
    </row>
    <row r="466" ht="12.75">
      <c r="H466" s="55"/>
    </row>
    <row r="467" ht="12.75">
      <c r="H467" s="55"/>
    </row>
    <row r="468" ht="12.75">
      <c r="H468" s="55"/>
    </row>
    <row r="469" ht="12.75">
      <c r="H469" s="55"/>
    </row>
    <row r="470" ht="12.75">
      <c r="H470" s="55"/>
    </row>
    <row r="471" ht="12.75">
      <c r="H471" s="55"/>
    </row>
    <row r="472" ht="12.75">
      <c r="H472" s="55"/>
    </row>
    <row r="473" ht="12.75">
      <c r="H473" s="55"/>
    </row>
    <row r="474" ht="12.75">
      <c r="H474" s="55"/>
    </row>
    <row r="475" ht="12.75">
      <c r="H475" s="55"/>
    </row>
    <row r="476" ht="12.75">
      <c r="H476" s="55"/>
    </row>
    <row r="477" ht="12.75">
      <c r="H477" s="55"/>
    </row>
    <row r="478" ht="12.75">
      <c r="H478" s="55"/>
    </row>
    <row r="479" ht="12.75">
      <c r="H479" s="55"/>
    </row>
    <row r="480" ht="12.75">
      <c r="H480" s="55"/>
    </row>
    <row r="481" ht="12.75">
      <c r="H481" s="55"/>
    </row>
    <row r="482" ht="12.75">
      <c r="H482" s="55"/>
    </row>
    <row r="483" ht="12.75">
      <c r="H483" s="55"/>
    </row>
    <row r="484" ht="12.75">
      <c r="H484" s="55"/>
    </row>
    <row r="485" ht="12.75">
      <c r="H485" s="55"/>
    </row>
    <row r="486" ht="12.75">
      <c r="H486" s="55"/>
    </row>
    <row r="487" ht="12.75">
      <c r="H487" s="55"/>
    </row>
    <row r="488" ht="12.75">
      <c r="H488" s="55"/>
    </row>
    <row r="489" ht="12.75">
      <c r="H489" s="55"/>
    </row>
    <row r="490" ht="12.75">
      <c r="H490" s="55"/>
    </row>
    <row r="491" ht="12.75">
      <c r="H491" s="55"/>
    </row>
    <row r="492" ht="12.75">
      <c r="H492" s="55"/>
    </row>
    <row r="493" ht="12.75">
      <c r="H493" s="55"/>
    </row>
    <row r="494" ht="12.75">
      <c r="H494" s="55"/>
    </row>
    <row r="495" ht="12.75">
      <c r="H495" s="55"/>
    </row>
    <row r="496" ht="12.75">
      <c r="H496" s="55"/>
    </row>
    <row r="497" ht="12.75">
      <c r="H497" s="55"/>
    </row>
    <row r="498" ht="12.75">
      <c r="H498" s="55"/>
    </row>
    <row r="499" ht="12.75">
      <c r="H499" s="55"/>
    </row>
    <row r="500" ht="12.75">
      <c r="H500" s="55"/>
    </row>
    <row r="501" ht="12.75">
      <c r="H501" s="55"/>
    </row>
    <row r="502" ht="12.75">
      <c r="H502" s="55"/>
    </row>
    <row r="503" ht="12.75">
      <c r="H503" s="55"/>
    </row>
    <row r="504" ht="12.75">
      <c r="H504" s="55"/>
    </row>
    <row r="505" ht="12.75">
      <c r="H505" s="55"/>
    </row>
    <row r="506" ht="12.75">
      <c r="H506" s="55"/>
    </row>
    <row r="507" ht="12.75">
      <c r="H507" s="55"/>
    </row>
    <row r="508" ht="12.75">
      <c r="H508" s="55"/>
    </row>
    <row r="509" ht="12.75">
      <c r="H509" s="55"/>
    </row>
    <row r="510" ht="12.75">
      <c r="H510" s="55"/>
    </row>
    <row r="511" ht="12.75">
      <c r="H511" s="55"/>
    </row>
    <row r="512" ht="12.75">
      <c r="H512" s="55"/>
    </row>
    <row r="513" ht="12.75">
      <c r="H513" s="55"/>
    </row>
    <row r="514" ht="12.75">
      <c r="H514" s="55"/>
    </row>
    <row r="515" ht="12.75">
      <c r="H515" s="55"/>
    </row>
    <row r="516" ht="12.75">
      <c r="H516" s="55"/>
    </row>
    <row r="517" ht="12.75">
      <c r="H517" s="55"/>
    </row>
    <row r="518" ht="12.75">
      <c r="H518" s="55"/>
    </row>
    <row r="519" ht="12.75">
      <c r="H519" s="55"/>
    </row>
    <row r="520" ht="12.75">
      <c r="H520" s="55"/>
    </row>
    <row r="521" ht="12.75">
      <c r="H521" s="55"/>
    </row>
    <row r="522" ht="12.75">
      <c r="H522" s="55"/>
    </row>
    <row r="523" ht="12.75">
      <c r="H523" s="55"/>
    </row>
    <row r="524" ht="12.75">
      <c r="H524" s="55"/>
    </row>
    <row r="525" ht="12.75">
      <c r="H525" s="55"/>
    </row>
    <row r="526" ht="12.75">
      <c r="H526" s="55"/>
    </row>
    <row r="527" ht="12.75">
      <c r="H527" s="55"/>
    </row>
    <row r="528" ht="12.75">
      <c r="H528" s="55"/>
    </row>
    <row r="529" ht="12.75">
      <c r="H529" s="55"/>
    </row>
    <row r="530" ht="12.75">
      <c r="H530" s="55"/>
    </row>
    <row r="531" ht="12.75">
      <c r="H531" s="55"/>
    </row>
    <row r="532" ht="12.75">
      <c r="H532" s="55"/>
    </row>
    <row r="533" ht="12.75">
      <c r="H533" s="55"/>
    </row>
    <row r="534" ht="12.75">
      <c r="H534" s="55"/>
    </row>
    <row r="535" ht="12.75">
      <c r="H535" s="55"/>
    </row>
    <row r="536" ht="12.75">
      <c r="H536" s="55"/>
    </row>
    <row r="537" ht="12.75">
      <c r="H537" s="55"/>
    </row>
    <row r="538" ht="12.75">
      <c r="H538" s="55"/>
    </row>
    <row r="539" ht="12.75">
      <c r="H539" s="55"/>
    </row>
    <row r="540" ht="12.75">
      <c r="H540" s="55"/>
    </row>
    <row r="541" ht="12.75">
      <c r="H541" s="55"/>
    </row>
    <row r="542" ht="12.75">
      <c r="H542" s="55"/>
    </row>
    <row r="543" ht="12.75">
      <c r="H543" s="55"/>
    </row>
    <row r="544" ht="12.75">
      <c r="H544" s="55"/>
    </row>
    <row r="545" ht="12.75">
      <c r="H545" s="55"/>
    </row>
    <row r="546" ht="12.75">
      <c r="H546" s="55"/>
    </row>
    <row r="547" ht="12.75">
      <c r="H547" s="55"/>
    </row>
    <row r="548" ht="12.75">
      <c r="H548" s="55"/>
    </row>
    <row r="549" ht="12.75">
      <c r="H549" s="55"/>
    </row>
    <row r="550" ht="12.75">
      <c r="H550" s="55"/>
    </row>
    <row r="551" ht="12.75">
      <c r="H551" s="55"/>
    </row>
    <row r="552" ht="12.75">
      <c r="H552" s="55"/>
    </row>
    <row r="553" ht="12.75">
      <c r="H553" s="55"/>
    </row>
    <row r="554" ht="12.75">
      <c r="H554" s="55"/>
    </row>
    <row r="555" ht="12.75">
      <c r="H555" s="55"/>
    </row>
    <row r="556" ht="12.75">
      <c r="H556" s="55"/>
    </row>
    <row r="557" ht="12.75">
      <c r="H557" s="55"/>
    </row>
    <row r="558" ht="12.75">
      <c r="H558" s="55"/>
    </row>
    <row r="559" ht="12.75">
      <c r="H559" s="55"/>
    </row>
    <row r="560" ht="12.75">
      <c r="H560" s="55"/>
    </row>
    <row r="561" ht="12.75">
      <c r="H561" s="55"/>
    </row>
    <row r="562" ht="12.75">
      <c r="H562" s="55"/>
    </row>
    <row r="563" ht="12.75">
      <c r="H563" s="55"/>
    </row>
    <row r="564" ht="12.75">
      <c r="H564" s="55"/>
    </row>
    <row r="565" ht="12.75">
      <c r="H565" s="55"/>
    </row>
    <row r="566" ht="12.75">
      <c r="H566" s="55"/>
    </row>
    <row r="567" ht="12.75">
      <c r="H567" s="55"/>
    </row>
    <row r="568" ht="12.75">
      <c r="H568" s="55"/>
    </row>
    <row r="569" ht="12.75">
      <c r="H569" s="55"/>
    </row>
    <row r="570" ht="12.75">
      <c r="H570" s="55"/>
    </row>
    <row r="571" ht="12.75">
      <c r="H571" s="55"/>
    </row>
    <row r="572" ht="12.75">
      <c r="H572" s="55"/>
    </row>
    <row r="573" ht="12.75">
      <c r="H573" s="55"/>
    </row>
    <row r="574" ht="12.75">
      <c r="H574" s="55"/>
    </row>
    <row r="575" ht="12.75">
      <c r="H575" s="55"/>
    </row>
    <row r="576" ht="12.75">
      <c r="H576" s="55"/>
    </row>
    <row r="577" ht="12.75">
      <c r="H577" s="55"/>
    </row>
    <row r="578" ht="12.75">
      <c r="H578" s="55"/>
    </row>
    <row r="579" ht="12.75">
      <c r="H579" s="55"/>
    </row>
    <row r="580" ht="12.75">
      <c r="H580" s="55"/>
    </row>
    <row r="581" ht="12.75">
      <c r="H581" s="55"/>
    </row>
    <row r="582" ht="12.75">
      <c r="H582" s="55"/>
    </row>
    <row r="583" ht="12.75">
      <c r="H583" s="55"/>
    </row>
    <row r="584" ht="12.75">
      <c r="H584" s="55"/>
    </row>
    <row r="585" ht="12.75">
      <c r="H585" s="55"/>
    </row>
    <row r="586" ht="12.75">
      <c r="H586" s="55"/>
    </row>
    <row r="587" ht="12.75">
      <c r="H587" s="55"/>
    </row>
    <row r="588" ht="12.75">
      <c r="H588" s="55"/>
    </row>
    <row r="589" ht="12.75">
      <c r="H589" s="55"/>
    </row>
    <row r="590" ht="12.75">
      <c r="H590" s="55"/>
    </row>
    <row r="591" ht="12.75">
      <c r="H591" s="55"/>
    </row>
    <row r="592" ht="12.75">
      <c r="H592" s="55"/>
    </row>
    <row r="593" ht="12.75">
      <c r="H593" s="55"/>
    </row>
    <row r="594" ht="12.75">
      <c r="H594" s="55"/>
    </row>
    <row r="595" ht="12.75">
      <c r="H595" s="55"/>
    </row>
    <row r="596" ht="12.75">
      <c r="H596" s="55"/>
    </row>
    <row r="597" ht="12.75">
      <c r="H597" s="55"/>
    </row>
    <row r="598" ht="12.75">
      <c r="H598" s="55"/>
    </row>
    <row r="599" ht="12.75">
      <c r="H599" s="55"/>
    </row>
    <row r="600" ht="12.75">
      <c r="H600" s="55"/>
    </row>
    <row r="601" ht="12.75">
      <c r="H601" s="55"/>
    </row>
    <row r="602" ht="12.75">
      <c r="H602" s="55"/>
    </row>
    <row r="603" ht="12.75">
      <c r="H603" s="55"/>
    </row>
    <row r="604" ht="12.75">
      <c r="H604" s="55"/>
    </row>
    <row r="605" ht="12.75">
      <c r="H605" s="55"/>
    </row>
    <row r="606" ht="12.75">
      <c r="H606" s="55"/>
    </row>
    <row r="607" ht="12.75">
      <c r="H607" s="55"/>
    </row>
    <row r="608" ht="12.75">
      <c r="H608" s="55"/>
    </row>
    <row r="609" ht="12.75">
      <c r="H609" s="55"/>
    </row>
    <row r="610" ht="12.75">
      <c r="H610" s="55"/>
    </row>
    <row r="611" ht="12.75">
      <c r="H611" s="55"/>
    </row>
    <row r="612" ht="12.75">
      <c r="H612" s="55"/>
    </row>
    <row r="613" ht="12.75">
      <c r="H613" s="55"/>
    </row>
    <row r="614" ht="12.75">
      <c r="H614" s="55"/>
    </row>
    <row r="615" ht="12.75">
      <c r="H615" s="55"/>
    </row>
    <row r="616" ht="12.75">
      <c r="H616" s="55"/>
    </row>
    <row r="617" ht="12.75">
      <c r="H617" s="55"/>
    </row>
    <row r="618" ht="12.75">
      <c r="H618" s="55"/>
    </row>
    <row r="619" ht="12.75">
      <c r="H619" s="55"/>
    </row>
    <row r="620" ht="12.75">
      <c r="H620" s="55"/>
    </row>
    <row r="621" ht="12.75">
      <c r="H621" s="55"/>
    </row>
    <row r="622" ht="12.75">
      <c r="H622" s="55"/>
    </row>
    <row r="623" ht="12.75">
      <c r="H623" s="55"/>
    </row>
    <row r="624" ht="12.75">
      <c r="H624" s="55"/>
    </row>
    <row r="625" ht="12.75">
      <c r="H625" s="55"/>
    </row>
    <row r="626" ht="12.75">
      <c r="H626" s="55"/>
    </row>
    <row r="627" ht="12.75">
      <c r="H627" s="55"/>
    </row>
    <row r="628" ht="12.75">
      <c r="H628" s="55"/>
    </row>
    <row r="629" ht="12.75">
      <c r="H629" s="55"/>
    </row>
    <row r="630" ht="12.75">
      <c r="H630" s="55"/>
    </row>
    <row r="631" ht="12.75">
      <c r="H631" s="55"/>
    </row>
    <row r="632" ht="12.75">
      <c r="H632" s="55"/>
    </row>
    <row r="633" ht="12.75">
      <c r="H633" s="55"/>
    </row>
    <row r="634" ht="12.75">
      <c r="H634" s="55"/>
    </row>
    <row r="635" ht="12.75">
      <c r="H635" s="55"/>
    </row>
    <row r="636" ht="12.75">
      <c r="H636" s="55"/>
    </row>
    <row r="637" ht="12.75">
      <c r="H637" s="55"/>
    </row>
    <row r="638" ht="12.75">
      <c r="H638" s="55"/>
    </row>
    <row r="639" ht="12.75">
      <c r="H639" s="55"/>
    </row>
    <row r="640" ht="12.75">
      <c r="H640" s="55"/>
    </row>
    <row r="641" ht="12.75">
      <c r="H641" s="55"/>
    </row>
    <row r="642" ht="12.75">
      <c r="H642" s="55"/>
    </row>
    <row r="643" ht="12.75">
      <c r="H643" s="55"/>
    </row>
    <row r="644" ht="12.75">
      <c r="H644" s="55"/>
    </row>
    <row r="645" ht="12.75">
      <c r="H645" s="55"/>
    </row>
    <row r="646" ht="12.75">
      <c r="H646" s="55"/>
    </row>
    <row r="647" ht="12.75">
      <c r="H647" s="55"/>
    </row>
    <row r="648" ht="12.75">
      <c r="H648" s="55"/>
    </row>
    <row r="649" ht="12.75">
      <c r="H649" s="55"/>
    </row>
    <row r="650" ht="12.75">
      <c r="H650" s="55"/>
    </row>
    <row r="651" ht="12.75">
      <c r="H651" s="55"/>
    </row>
    <row r="652" ht="12.75">
      <c r="H652" s="55"/>
    </row>
    <row r="653" ht="12.75">
      <c r="H653" s="55"/>
    </row>
    <row r="654" ht="12.75">
      <c r="H654" s="55"/>
    </row>
    <row r="655" ht="12.75">
      <c r="H655" s="55"/>
    </row>
    <row r="656" ht="12.75">
      <c r="H656" s="55"/>
    </row>
    <row r="657" ht="12.75">
      <c r="H657" s="55"/>
    </row>
    <row r="658" ht="12.75">
      <c r="H658" s="55"/>
    </row>
    <row r="659" ht="12.75">
      <c r="H659" s="55"/>
    </row>
    <row r="660" ht="12.75">
      <c r="H660" s="55"/>
    </row>
    <row r="661" ht="12.75">
      <c r="H661" s="55"/>
    </row>
    <row r="662" ht="12.75">
      <c r="H662" s="55"/>
    </row>
    <row r="663" ht="12.75">
      <c r="H663" s="55"/>
    </row>
    <row r="664" ht="12.75">
      <c r="H664" s="55"/>
    </row>
    <row r="665" ht="12.75">
      <c r="H665" s="55"/>
    </row>
    <row r="666" ht="12.75">
      <c r="H666" s="55"/>
    </row>
    <row r="667" ht="12.75">
      <c r="H667" s="55"/>
    </row>
    <row r="668" ht="12.75">
      <c r="H668" s="55"/>
    </row>
    <row r="669" ht="12.75">
      <c r="H669" s="55"/>
    </row>
    <row r="670" ht="12.75">
      <c r="H670" s="55"/>
    </row>
    <row r="671" ht="12.75">
      <c r="H671" s="55"/>
    </row>
    <row r="672" ht="12.75">
      <c r="H672" s="55"/>
    </row>
    <row r="673" ht="12.75">
      <c r="H673" s="55"/>
    </row>
    <row r="674" ht="12.75">
      <c r="H674" s="55"/>
    </row>
    <row r="675" ht="12.75">
      <c r="H675" s="55"/>
    </row>
    <row r="676" ht="12.75">
      <c r="H676" s="55"/>
    </row>
    <row r="677" ht="12.75">
      <c r="H677" s="55"/>
    </row>
    <row r="678" ht="12.75">
      <c r="H678" s="55"/>
    </row>
    <row r="679" ht="12.75">
      <c r="H679" s="55"/>
    </row>
    <row r="680" ht="12.75">
      <c r="H680" s="55"/>
    </row>
    <row r="681" ht="12.75">
      <c r="H681" s="55"/>
    </row>
    <row r="682" ht="12.75">
      <c r="H682" s="55"/>
    </row>
    <row r="683" ht="12.75">
      <c r="H683" s="55"/>
    </row>
    <row r="684" ht="12.75">
      <c r="H684" s="55"/>
    </row>
    <row r="685" ht="12.75">
      <c r="H685" s="55"/>
    </row>
    <row r="686" ht="12.75">
      <c r="H686" s="55"/>
    </row>
    <row r="687" ht="12.75">
      <c r="H687" s="55"/>
    </row>
    <row r="688" ht="12.75">
      <c r="H688" s="55"/>
    </row>
    <row r="689" ht="12.75">
      <c r="H689" s="55"/>
    </row>
    <row r="690" ht="12.75">
      <c r="H690" s="55"/>
    </row>
    <row r="691" ht="12.75">
      <c r="H691" s="55"/>
    </row>
    <row r="692" ht="12.75">
      <c r="H692" s="55"/>
    </row>
    <row r="693" ht="12.75">
      <c r="H693" s="55"/>
    </row>
    <row r="694" ht="12.75">
      <c r="H694" s="55"/>
    </row>
    <row r="695" ht="12.75">
      <c r="H695" s="55"/>
    </row>
    <row r="696" ht="12.75">
      <c r="H696" s="55"/>
    </row>
    <row r="697" ht="12.75">
      <c r="H697" s="55"/>
    </row>
    <row r="698" ht="12.75">
      <c r="H698" s="55"/>
    </row>
    <row r="699" ht="12.75">
      <c r="H699" s="55"/>
    </row>
    <row r="700" ht="12.75">
      <c r="H700" s="55"/>
    </row>
    <row r="701" ht="12.75">
      <c r="H701" s="55"/>
    </row>
    <row r="702" ht="12.75">
      <c r="H702" s="55"/>
    </row>
    <row r="703" ht="12.75">
      <c r="H703" s="55"/>
    </row>
    <row r="704" ht="12.75">
      <c r="H704" s="55"/>
    </row>
    <row r="705" ht="12.75">
      <c r="H705" s="55"/>
    </row>
    <row r="706" ht="12.75">
      <c r="H706" s="55"/>
    </row>
    <row r="707" ht="12.75">
      <c r="H707" s="55"/>
    </row>
    <row r="708" ht="12.75">
      <c r="H708" s="55"/>
    </row>
    <row r="709" ht="12.75">
      <c r="H709" s="55"/>
    </row>
    <row r="710" ht="12.75">
      <c r="H710" s="55"/>
    </row>
    <row r="711" ht="12.75">
      <c r="H711" s="55"/>
    </row>
    <row r="712" ht="12.75">
      <c r="H712" s="55"/>
    </row>
    <row r="713" ht="12.75">
      <c r="H713" s="55"/>
    </row>
    <row r="714" ht="12.75">
      <c r="H714" s="55"/>
    </row>
    <row r="715" ht="12.75">
      <c r="H715" s="55"/>
    </row>
    <row r="716" ht="12.75">
      <c r="H716" s="55"/>
    </row>
    <row r="717" ht="12.75">
      <c r="H717" s="55"/>
    </row>
    <row r="718" ht="12.75">
      <c r="H718" s="55"/>
    </row>
    <row r="719" ht="12.75">
      <c r="H719" s="55"/>
    </row>
    <row r="720" ht="12.75">
      <c r="H720" s="55"/>
    </row>
    <row r="721" ht="12.75">
      <c r="H721" s="55"/>
    </row>
    <row r="722" ht="12.75">
      <c r="H722" s="55"/>
    </row>
    <row r="723" ht="12.75">
      <c r="H723" s="55"/>
    </row>
    <row r="724" ht="12.75">
      <c r="H724" s="55"/>
    </row>
    <row r="725" ht="12.75">
      <c r="H725" s="55"/>
    </row>
    <row r="726" ht="12.75">
      <c r="H726" s="55"/>
    </row>
    <row r="727" ht="12.75">
      <c r="H727" s="55"/>
    </row>
    <row r="728" ht="12.75">
      <c r="H728" s="55"/>
    </row>
    <row r="729" ht="12.75">
      <c r="H729" s="55"/>
    </row>
    <row r="730" ht="12.75">
      <c r="H730" s="55"/>
    </row>
    <row r="731" ht="12.75">
      <c r="H731" s="55"/>
    </row>
    <row r="732" ht="12.75">
      <c r="H732" s="55"/>
    </row>
    <row r="733" ht="12.75">
      <c r="H733" s="55"/>
    </row>
    <row r="734" ht="12.75">
      <c r="H734" s="55"/>
    </row>
    <row r="735" ht="12.75">
      <c r="H735" s="55"/>
    </row>
    <row r="736" ht="12.75">
      <c r="H736" s="55"/>
    </row>
    <row r="737" ht="12.75">
      <c r="H737" s="55"/>
    </row>
    <row r="738" ht="12.75">
      <c r="H738" s="55"/>
    </row>
    <row r="739" ht="12.75">
      <c r="H739" s="55"/>
    </row>
    <row r="740" ht="12.75">
      <c r="H740" s="55"/>
    </row>
    <row r="741" ht="12.75">
      <c r="H741" s="55"/>
    </row>
    <row r="742" ht="12.75">
      <c r="H742" s="55"/>
    </row>
    <row r="743" ht="12.75">
      <c r="H743" s="55"/>
    </row>
    <row r="744" ht="12.75">
      <c r="H744" s="55"/>
    </row>
    <row r="745" ht="12.75">
      <c r="H745" s="55"/>
    </row>
    <row r="746" ht="12.75">
      <c r="H746" s="55"/>
    </row>
    <row r="747" ht="12.75">
      <c r="H747" s="55"/>
    </row>
    <row r="748" ht="12.75">
      <c r="H748" s="55"/>
    </row>
    <row r="749" ht="12.75">
      <c r="H749" s="55"/>
    </row>
    <row r="750" ht="12.75">
      <c r="H750" s="55"/>
    </row>
    <row r="751" ht="12.75">
      <c r="H751" s="55"/>
    </row>
    <row r="752" ht="12.75">
      <c r="H752" s="55"/>
    </row>
    <row r="753" ht="12.75">
      <c r="H753" s="55"/>
    </row>
    <row r="754" ht="12.75">
      <c r="H754" s="55"/>
    </row>
    <row r="755" ht="12.75">
      <c r="H755" s="55"/>
    </row>
    <row r="756" ht="12.75">
      <c r="H756" s="55"/>
    </row>
    <row r="757" ht="12.75">
      <c r="H757" s="55"/>
    </row>
    <row r="758" ht="12.75">
      <c r="H758" s="55"/>
    </row>
    <row r="759" ht="12.75">
      <c r="H759" s="55"/>
    </row>
    <row r="760" ht="12.75">
      <c r="H760" s="55"/>
    </row>
    <row r="761" ht="12.75">
      <c r="H761" s="55"/>
    </row>
    <row r="762" ht="12.75">
      <c r="H762" s="55"/>
    </row>
    <row r="763" ht="12.75">
      <c r="H763" s="55"/>
    </row>
    <row r="764" ht="12.75">
      <c r="H764" s="55"/>
    </row>
    <row r="765" ht="12.75">
      <c r="H765" s="55"/>
    </row>
    <row r="766" ht="12.75">
      <c r="H766" s="55"/>
    </row>
    <row r="767" ht="12.75">
      <c r="H767" s="55"/>
    </row>
    <row r="768" ht="12.75">
      <c r="H768" s="55"/>
    </row>
    <row r="769" ht="12.75">
      <c r="H769" s="55"/>
    </row>
    <row r="770" ht="12.75">
      <c r="H770" s="55"/>
    </row>
    <row r="771" ht="12.75">
      <c r="H771" s="55"/>
    </row>
    <row r="772" ht="12.75">
      <c r="H772" s="55"/>
    </row>
    <row r="773" ht="12.75">
      <c r="H773" s="55"/>
    </row>
    <row r="774" ht="12.75">
      <c r="H774" s="55"/>
    </row>
    <row r="775" ht="12.75">
      <c r="H775" s="55"/>
    </row>
    <row r="776" ht="12.75">
      <c r="H776" s="55"/>
    </row>
    <row r="777" ht="12.75">
      <c r="H777" s="55"/>
    </row>
    <row r="778" ht="12.75">
      <c r="H778" s="55"/>
    </row>
    <row r="779" ht="12.75">
      <c r="H779" s="55"/>
    </row>
    <row r="780" ht="12.75">
      <c r="H780" s="55"/>
    </row>
    <row r="781" ht="12.75">
      <c r="H781" s="55"/>
    </row>
    <row r="782" ht="12.75">
      <c r="H782" s="55"/>
    </row>
    <row r="783" ht="12.75">
      <c r="H783" s="55"/>
    </row>
    <row r="784" ht="12.75">
      <c r="H784" s="55"/>
    </row>
    <row r="785" ht="12.75">
      <c r="H785" s="55"/>
    </row>
    <row r="786" ht="12.75">
      <c r="H786" s="55"/>
    </row>
    <row r="787" ht="12.75">
      <c r="H787" s="55"/>
    </row>
    <row r="788" ht="12.75">
      <c r="H788" s="55"/>
    </row>
    <row r="789" ht="12.75">
      <c r="H789" s="55"/>
    </row>
    <row r="790" ht="12.75">
      <c r="H790" s="55"/>
    </row>
    <row r="791" ht="12.75">
      <c r="H791" s="55"/>
    </row>
    <row r="792" ht="12.75">
      <c r="H792" s="55"/>
    </row>
    <row r="793" ht="12.75">
      <c r="H793" s="55"/>
    </row>
    <row r="794" ht="12.75">
      <c r="H794" s="55"/>
    </row>
    <row r="795" ht="12.75">
      <c r="H795" s="55"/>
    </row>
    <row r="796" ht="12.75">
      <c r="H796" s="55"/>
    </row>
    <row r="797" ht="12.75">
      <c r="H797" s="55"/>
    </row>
    <row r="798" ht="12.75">
      <c r="H798" s="55"/>
    </row>
    <row r="799" ht="12.75">
      <c r="H799" s="55"/>
    </row>
    <row r="800" ht="12.75">
      <c r="H800" s="55"/>
    </row>
    <row r="801" ht="12.75">
      <c r="H801" s="55"/>
    </row>
    <row r="802" ht="12.75">
      <c r="H802" s="55"/>
    </row>
    <row r="803" ht="12.75">
      <c r="H803" s="55"/>
    </row>
    <row r="804" ht="12.75">
      <c r="H804" s="55"/>
    </row>
    <row r="805" ht="12.75">
      <c r="H805" s="55"/>
    </row>
    <row r="806" ht="12.75">
      <c r="H806" s="55"/>
    </row>
    <row r="807" ht="12.75">
      <c r="H807" s="55"/>
    </row>
    <row r="808" ht="12.75">
      <c r="H808" s="55"/>
    </row>
    <row r="809" ht="12.75">
      <c r="H809" s="55"/>
    </row>
    <row r="810" ht="12.75">
      <c r="H810" s="55"/>
    </row>
    <row r="811" ht="12.75">
      <c r="H811" s="55"/>
    </row>
    <row r="812" ht="12.75">
      <c r="H812" s="55"/>
    </row>
    <row r="813" ht="12.75">
      <c r="H813" s="55"/>
    </row>
    <row r="814" ht="12.75">
      <c r="H814" s="55"/>
    </row>
    <row r="815" ht="12.75">
      <c r="H815" s="55"/>
    </row>
    <row r="816" ht="12.75">
      <c r="H816" s="55"/>
    </row>
    <row r="817" ht="12.75">
      <c r="H817" s="55"/>
    </row>
    <row r="818" ht="12.75">
      <c r="H818" s="55"/>
    </row>
    <row r="819" ht="12.75">
      <c r="H819" s="55"/>
    </row>
    <row r="820" ht="12.75">
      <c r="H820" s="55"/>
    </row>
    <row r="821" ht="12.75">
      <c r="H821" s="55"/>
    </row>
    <row r="822" ht="12.75">
      <c r="H822" s="55"/>
    </row>
    <row r="823" ht="12.75">
      <c r="H823" s="55"/>
    </row>
    <row r="824" ht="12.75">
      <c r="H824" s="55"/>
    </row>
    <row r="825" ht="12.75">
      <c r="H825" s="55"/>
    </row>
    <row r="826" ht="12.75">
      <c r="H826" s="55"/>
    </row>
    <row r="827" ht="12.75">
      <c r="H827" s="55"/>
    </row>
    <row r="828" ht="12.75">
      <c r="H828" s="55"/>
    </row>
    <row r="829" ht="12.75">
      <c r="H829" s="55"/>
    </row>
    <row r="830" ht="12.75">
      <c r="H830" s="55"/>
    </row>
    <row r="831" ht="12.75">
      <c r="H831" s="55"/>
    </row>
    <row r="832" ht="12.75">
      <c r="H832" s="55"/>
    </row>
    <row r="833" ht="12.75">
      <c r="H833" s="55"/>
    </row>
    <row r="834" ht="12.75">
      <c r="H834" s="55"/>
    </row>
    <row r="835" ht="12.75">
      <c r="H835" s="55"/>
    </row>
    <row r="836" ht="12.75">
      <c r="H836" s="55"/>
    </row>
    <row r="837" ht="12.75">
      <c r="H837" s="55"/>
    </row>
    <row r="838" ht="12.75">
      <c r="H838" s="55"/>
    </row>
    <row r="839" ht="12.75">
      <c r="H839" s="55"/>
    </row>
    <row r="840" ht="12.75">
      <c r="H840" s="55"/>
    </row>
    <row r="841" ht="12.75">
      <c r="H841" s="55"/>
    </row>
    <row r="842" ht="12.75">
      <c r="H842" s="55"/>
    </row>
    <row r="843" ht="12.75">
      <c r="H843" s="55"/>
    </row>
    <row r="844" ht="12.75">
      <c r="H844" s="55"/>
    </row>
    <row r="845" ht="12.75">
      <c r="H845" s="55"/>
    </row>
    <row r="846" ht="12.75">
      <c r="H846" s="55"/>
    </row>
    <row r="847" ht="12.75">
      <c r="H847" s="55"/>
    </row>
    <row r="848" ht="12.75">
      <c r="H848" s="55"/>
    </row>
    <row r="849" ht="12.75">
      <c r="H849" s="55"/>
    </row>
    <row r="850" ht="12.75">
      <c r="H850" s="55"/>
    </row>
    <row r="851" ht="12.75">
      <c r="H851" s="55"/>
    </row>
    <row r="852" ht="12.75">
      <c r="H852" s="55"/>
    </row>
    <row r="853" ht="12.75">
      <c r="H853" s="55"/>
    </row>
    <row r="854" ht="12.75">
      <c r="H854" s="55"/>
    </row>
    <row r="855" ht="12.75">
      <c r="H855" s="55"/>
    </row>
    <row r="856" ht="12.75">
      <c r="H856" s="55"/>
    </row>
    <row r="857" ht="12.75">
      <c r="H857" s="55"/>
    </row>
    <row r="858" ht="12.75">
      <c r="H858" s="55"/>
    </row>
    <row r="859" ht="12.75">
      <c r="H859" s="55"/>
    </row>
    <row r="860" ht="12.75">
      <c r="H860" s="55"/>
    </row>
    <row r="861" ht="12.75">
      <c r="H861" s="55"/>
    </row>
    <row r="862" ht="12.75">
      <c r="H862" s="55"/>
    </row>
    <row r="863" ht="12.75">
      <c r="H863" s="55"/>
    </row>
    <row r="864" ht="12.75">
      <c r="H864" s="55"/>
    </row>
    <row r="865" ht="12.75">
      <c r="H865" s="55"/>
    </row>
    <row r="866" ht="12.75">
      <c r="H866" s="55"/>
    </row>
    <row r="867" ht="12.75">
      <c r="H867" s="55"/>
    </row>
    <row r="868" ht="12.75">
      <c r="H868" s="55"/>
    </row>
    <row r="869" ht="12.75">
      <c r="H869" s="55"/>
    </row>
    <row r="870" ht="12.75">
      <c r="H870" s="55"/>
    </row>
    <row r="871" ht="12.75">
      <c r="H871" s="55"/>
    </row>
    <row r="872" ht="12.75">
      <c r="H872" s="55"/>
    </row>
    <row r="873" ht="12.75">
      <c r="H873" s="55"/>
    </row>
    <row r="874" ht="12.75">
      <c r="H874" s="55"/>
    </row>
    <row r="875" ht="12.75">
      <c r="H875" s="55"/>
    </row>
    <row r="876" ht="12.75">
      <c r="H876" s="55"/>
    </row>
    <row r="877" ht="12.75">
      <c r="H877" s="55"/>
    </row>
    <row r="878" ht="12.75">
      <c r="H878" s="55"/>
    </row>
    <row r="879" ht="12.75">
      <c r="H879" s="55"/>
    </row>
    <row r="880" ht="12.75">
      <c r="H880" s="55"/>
    </row>
    <row r="881" ht="12.75">
      <c r="H881" s="55"/>
    </row>
    <row r="882" ht="12.75">
      <c r="H882" s="55"/>
    </row>
    <row r="883" ht="12.75">
      <c r="H883" s="55"/>
    </row>
    <row r="884" ht="12.75">
      <c r="H884" s="55"/>
    </row>
    <row r="885" ht="12.75">
      <c r="H885" s="55"/>
    </row>
    <row r="886" ht="12.75">
      <c r="H886" s="55"/>
    </row>
    <row r="887" ht="12.75">
      <c r="H887" s="55"/>
    </row>
    <row r="888" ht="12.75">
      <c r="H888" s="55"/>
    </row>
    <row r="889" ht="12.75">
      <c r="H889" s="55"/>
    </row>
    <row r="890" ht="12.75">
      <c r="H890" s="55"/>
    </row>
    <row r="891" ht="12.75">
      <c r="H891" s="55"/>
    </row>
    <row r="892" ht="12.75">
      <c r="H892" s="55"/>
    </row>
    <row r="893" ht="12.75">
      <c r="H893" s="55"/>
    </row>
    <row r="894" ht="12.75">
      <c r="H894" s="55"/>
    </row>
    <row r="895" ht="12.75">
      <c r="H895" s="55"/>
    </row>
    <row r="896" ht="12.75">
      <c r="H896" s="55"/>
    </row>
    <row r="897" ht="12.75">
      <c r="H897" s="55"/>
    </row>
    <row r="898" ht="12.75">
      <c r="H898" s="55"/>
    </row>
    <row r="899" ht="12.75">
      <c r="H899" s="55"/>
    </row>
    <row r="900" ht="12.75">
      <c r="H900" s="55"/>
    </row>
    <row r="901" ht="12.75">
      <c r="H901" s="55"/>
    </row>
    <row r="902" ht="12.75">
      <c r="H902" s="55"/>
    </row>
    <row r="903" ht="12.75">
      <c r="H903" s="55"/>
    </row>
    <row r="904" ht="12.75">
      <c r="H904" s="55"/>
    </row>
    <row r="905" ht="12.75">
      <c r="H905" s="55"/>
    </row>
    <row r="906" ht="12.75">
      <c r="H906" s="55"/>
    </row>
    <row r="907" ht="12.75">
      <c r="H907" s="55"/>
    </row>
    <row r="908" ht="12.75">
      <c r="H908" s="55"/>
    </row>
    <row r="909" ht="12.75">
      <c r="H909" s="55"/>
    </row>
    <row r="910" ht="12.75">
      <c r="H910" s="55"/>
    </row>
    <row r="911" ht="12.75">
      <c r="H911" s="55"/>
    </row>
    <row r="912" ht="12.75">
      <c r="H912" s="55"/>
    </row>
    <row r="913" ht="12.75">
      <c r="H913" s="55"/>
    </row>
    <row r="914" ht="12.75">
      <c r="H914" s="55"/>
    </row>
    <row r="915" ht="12.75">
      <c r="H915" s="55"/>
    </row>
    <row r="916" ht="12.75">
      <c r="H916" s="55"/>
    </row>
    <row r="917" ht="12.75">
      <c r="H917" s="55"/>
    </row>
    <row r="918" ht="12.75">
      <c r="H918" s="55"/>
    </row>
    <row r="919" ht="12.75">
      <c r="H919" s="55"/>
    </row>
    <row r="920" ht="12.75">
      <c r="H920" s="55"/>
    </row>
    <row r="921" ht="12.75">
      <c r="H921" s="55"/>
    </row>
    <row r="922" ht="12.75">
      <c r="H922" s="55"/>
    </row>
    <row r="923" ht="12.75">
      <c r="H923" s="55"/>
    </row>
    <row r="924" ht="12.75">
      <c r="H924" s="55"/>
    </row>
    <row r="925" ht="12.75">
      <c r="H925" s="55"/>
    </row>
    <row r="926" ht="12.75">
      <c r="H926" s="55"/>
    </row>
    <row r="927" ht="12.75">
      <c r="H927" s="55"/>
    </row>
    <row r="928" ht="12.75">
      <c r="H928" s="55"/>
    </row>
    <row r="929" ht="12.75">
      <c r="H929" s="55"/>
    </row>
    <row r="930" ht="12.75">
      <c r="H930" s="55"/>
    </row>
    <row r="931" ht="12.75">
      <c r="H931" s="55"/>
    </row>
    <row r="932" ht="12.75">
      <c r="H932" s="55"/>
    </row>
    <row r="933" ht="12.75">
      <c r="H933" s="55"/>
    </row>
    <row r="934" ht="12.75">
      <c r="H934" s="55"/>
    </row>
    <row r="935" ht="12.75">
      <c r="H935" s="55"/>
    </row>
    <row r="936" ht="12.75">
      <c r="H936" s="55"/>
    </row>
    <row r="937" ht="12.75">
      <c r="H937" s="55"/>
    </row>
    <row r="938" ht="12.75">
      <c r="H938" s="55"/>
    </row>
    <row r="939" ht="12.75">
      <c r="H939" s="55"/>
    </row>
    <row r="940" ht="12.75">
      <c r="H940" s="55"/>
    </row>
    <row r="941" ht="12.75">
      <c r="H941" s="55"/>
    </row>
    <row r="942" ht="12.75">
      <c r="H942" s="55"/>
    </row>
    <row r="943" ht="12.75">
      <c r="H943" s="55"/>
    </row>
    <row r="944" ht="12.75">
      <c r="H944" s="55"/>
    </row>
    <row r="945" ht="12.75">
      <c r="H945" s="55"/>
    </row>
    <row r="946" ht="12.75">
      <c r="H946" s="55"/>
    </row>
    <row r="947" ht="12.75">
      <c r="H947" s="55"/>
    </row>
    <row r="948" ht="12.75">
      <c r="H948" s="55"/>
    </row>
    <row r="949" ht="12.75">
      <c r="H949" s="55"/>
    </row>
    <row r="950" ht="12.75">
      <c r="H950" s="55"/>
    </row>
    <row r="951" ht="12.75">
      <c r="H951" s="55"/>
    </row>
    <row r="952" ht="12.75">
      <c r="H952" s="55"/>
    </row>
    <row r="953" ht="12.75">
      <c r="H953" s="55"/>
    </row>
    <row r="954" ht="12.75">
      <c r="H954" s="55"/>
    </row>
    <row r="955" ht="12.75">
      <c r="H955" s="55"/>
    </row>
    <row r="956" ht="12.75">
      <c r="H956" s="55"/>
    </row>
    <row r="957" ht="12.75">
      <c r="H957" s="55"/>
    </row>
    <row r="958" ht="12.75">
      <c r="H958" s="55"/>
    </row>
    <row r="959" ht="12.75">
      <c r="H959" s="55"/>
    </row>
    <row r="960" ht="12.75">
      <c r="H960" s="55"/>
    </row>
    <row r="961" ht="12.75">
      <c r="H961" s="55"/>
    </row>
    <row r="962" ht="12.75">
      <c r="H962" s="55"/>
    </row>
    <row r="963" ht="12.75">
      <c r="H963" s="55"/>
    </row>
    <row r="964" ht="12.75">
      <c r="H964" s="55"/>
    </row>
    <row r="965" ht="12.75">
      <c r="H965" s="55"/>
    </row>
    <row r="966" ht="12.75">
      <c r="H966" s="55"/>
    </row>
    <row r="967" ht="12.75">
      <c r="H967" s="55"/>
    </row>
    <row r="968" ht="12.75">
      <c r="H968" s="55"/>
    </row>
    <row r="969" ht="12.75">
      <c r="H969" s="55"/>
    </row>
    <row r="970" ht="12.75">
      <c r="H970" s="55"/>
    </row>
    <row r="971" ht="12.75">
      <c r="H971" s="55"/>
    </row>
    <row r="972" ht="12.75">
      <c r="H972" s="55"/>
    </row>
    <row r="973" ht="12.75">
      <c r="H973" s="55"/>
    </row>
    <row r="974" ht="12.75">
      <c r="H974" s="55"/>
    </row>
    <row r="975" ht="12.75">
      <c r="H975" s="55"/>
    </row>
    <row r="976" ht="12.75">
      <c r="H976" s="55"/>
    </row>
    <row r="977" ht="12.75">
      <c r="H977" s="55"/>
    </row>
    <row r="978" ht="12.75">
      <c r="H978" s="55"/>
    </row>
    <row r="979" ht="12.75">
      <c r="H979" s="55"/>
    </row>
    <row r="980" ht="12.75">
      <c r="H980" s="55"/>
    </row>
    <row r="981" ht="12.75">
      <c r="H981" s="55"/>
    </row>
    <row r="982" ht="12.75">
      <c r="H982" s="55"/>
    </row>
    <row r="983" ht="12.75">
      <c r="H983" s="55"/>
    </row>
    <row r="984" ht="12.75">
      <c r="H984" s="55"/>
    </row>
    <row r="985" ht="12.75">
      <c r="H985" s="55"/>
    </row>
    <row r="986" ht="12.75">
      <c r="H986" s="55"/>
    </row>
    <row r="987" ht="12.75">
      <c r="H987" s="55"/>
    </row>
    <row r="988" ht="12.75">
      <c r="H988" s="55"/>
    </row>
    <row r="989" ht="12.75">
      <c r="H989" s="55"/>
    </row>
    <row r="990" ht="12.75">
      <c r="H990" s="55"/>
    </row>
    <row r="991" ht="12.75">
      <c r="H991" s="55"/>
    </row>
    <row r="992" ht="12.75">
      <c r="H992" s="55"/>
    </row>
    <row r="993" ht="12.75">
      <c r="H993" s="55"/>
    </row>
    <row r="994" ht="12.75">
      <c r="H994" s="55"/>
    </row>
    <row r="995" ht="12.75">
      <c r="H995" s="55"/>
    </row>
    <row r="996" ht="12.75">
      <c r="H996" s="55"/>
    </row>
    <row r="997" ht="12.75">
      <c r="H997" s="55"/>
    </row>
    <row r="998" ht="12.75">
      <c r="H998" s="55"/>
    </row>
    <row r="999" ht="12.75">
      <c r="H999" s="55"/>
    </row>
    <row r="1000" ht="12.75">
      <c r="H1000" s="55"/>
    </row>
    <row r="1001" ht="12.75">
      <c r="H1001" s="55"/>
    </row>
    <row r="1002" ht="12.75">
      <c r="H1002" s="55"/>
    </row>
    <row r="1003" ht="12.75">
      <c r="H1003" s="55"/>
    </row>
    <row r="1004" ht="12.75">
      <c r="H1004" s="55"/>
    </row>
    <row r="1005" ht="12.75">
      <c r="H1005" s="55"/>
    </row>
    <row r="1006" ht="12.75">
      <c r="H1006" s="55"/>
    </row>
    <row r="1007" ht="12.75">
      <c r="H1007" s="55"/>
    </row>
    <row r="1008" ht="12.75">
      <c r="H1008" s="55"/>
    </row>
    <row r="1009" ht="12.75">
      <c r="H1009" s="55"/>
    </row>
    <row r="1010" ht="12.75">
      <c r="H1010" s="55"/>
    </row>
    <row r="1011" ht="12.75">
      <c r="H1011" s="55"/>
    </row>
    <row r="1012" ht="12.75">
      <c r="H1012" s="55"/>
    </row>
    <row r="1013" ht="12.75">
      <c r="H1013" s="55"/>
    </row>
    <row r="1014" ht="12.75">
      <c r="H1014" s="55"/>
    </row>
    <row r="1015" ht="12.75">
      <c r="H1015" s="55"/>
    </row>
    <row r="1016" ht="12.75">
      <c r="H1016" s="55"/>
    </row>
    <row r="1017" ht="12.75">
      <c r="H1017" s="55"/>
    </row>
    <row r="1018" ht="12.75">
      <c r="H1018" s="55"/>
    </row>
    <row r="1019" ht="12.75">
      <c r="H1019" s="55"/>
    </row>
    <row r="1020" ht="12.75">
      <c r="H1020" s="55"/>
    </row>
    <row r="1021" ht="12.75">
      <c r="H1021" s="55"/>
    </row>
    <row r="1022" ht="12.75">
      <c r="H1022" s="55"/>
    </row>
    <row r="1023" ht="12.75">
      <c r="H1023" s="55"/>
    </row>
    <row r="1024" ht="12.75">
      <c r="H1024" s="55"/>
    </row>
    <row r="1025" ht="12.75">
      <c r="H1025" s="55"/>
    </row>
    <row r="1026" ht="12.75">
      <c r="H1026" s="55"/>
    </row>
    <row r="1027" ht="12.75">
      <c r="H1027" s="55"/>
    </row>
    <row r="1028" ht="12.75">
      <c r="H1028" s="55"/>
    </row>
    <row r="1029" ht="12.75">
      <c r="H1029" s="55"/>
    </row>
    <row r="1030" ht="12.75">
      <c r="H1030" s="55"/>
    </row>
    <row r="1031" ht="12.75">
      <c r="H1031" s="55"/>
    </row>
    <row r="1032" ht="12.75">
      <c r="H1032" s="55"/>
    </row>
    <row r="1033" ht="12.75">
      <c r="H1033" s="55"/>
    </row>
    <row r="1034" ht="12.75">
      <c r="H1034" s="55"/>
    </row>
    <row r="1035" ht="12.75">
      <c r="H1035" s="55"/>
    </row>
    <row r="1036" ht="12.75">
      <c r="H1036" s="55"/>
    </row>
    <row r="1037" ht="12.75">
      <c r="H1037" s="55"/>
    </row>
    <row r="1038" ht="12.75">
      <c r="H1038" s="55"/>
    </row>
    <row r="1039" ht="12.75">
      <c r="H1039" s="55"/>
    </row>
    <row r="1040" ht="12.75">
      <c r="H1040" s="55"/>
    </row>
    <row r="1041" ht="12.75">
      <c r="H1041" s="55"/>
    </row>
    <row r="1042" ht="12.75">
      <c r="H1042" s="55"/>
    </row>
    <row r="1043" ht="12.75">
      <c r="H1043" s="55"/>
    </row>
    <row r="1044" ht="12.75">
      <c r="H1044" s="55"/>
    </row>
    <row r="1045" ht="12.75">
      <c r="H1045" s="55"/>
    </row>
    <row r="1046" ht="12.75">
      <c r="H1046" s="55"/>
    </row>
    <row r="1047" ht="12.75">
      <c r="H1047" s="55"/>
    </row>
    <row r="1048" ht="12.75">
      <c r="H1048" s="55"/>
    </row>
    <row r="1049" ht="12.75">
      <c r="H1049" s="55"/>
    </row>
    <row r="1050" ht="12.75">
      <c r="H1050" s="55"/>
    </row>
    <row r="1051" ht="12.75">
      <c r="H1051" s="55"/>
    </row>
    <row r="1052" ht="12.75">
      <c r="H1052" s="55"/>
    </row>
    <row r="1053" ht="12.75">
      <c r="H1053" s="55"/>
    </row>
    <row r="1054" ht="12.75">
      <c r="H1054" s="55"/>
    </row>
    <row r="1055" ht="12.75">
      <c r="H1055" s="55"/>
    </row>
    <row r="1056" ht="12.75">
      <c r="H1056" s="55"/>
    </row>
    <row r="1057" ht="12.75">
      <c r="H1057" s="55"/>
    </row>
    <row r="1058" ht="12.75">
      <c r="H1058" s="55"/>
    </row>
    <row r="1059" ht="12.75">
      <c r="H1059" s="55"/>
    </row>
    <row r="1060" ht="12.75">
      <c r="H1060" s="55"/>
    </row>
    <row r="1061" ht="12.75">
      <c r="H1061" s="55"/>
    </row>
    <row r="1062" ht="12.75">
      <c r="H1062" s="55"/>
    </row>
    <row r="1063" ht="12.75">
      <c r="H1063" s="55"/>
    </row>
    <row r="1064" ht="12.75">
      <c r="H1064" s="55"/>
    </row>
    <row r="1065" ht="12.75">
      <c r="H1065" s="55"/>
    </row>
    <row r="1066" ht="12.75">
      <c r="H1066" s="55"/>
    </row>
    <row r="1067" ht="12.75">
      <c r="H1067" s="55"/>
    </row>
    <row r="1068" ht="12.75">
      <c r="H1068" s="55"/>
    </row>
    <row r="1069" ht="12.75">
      <c r="H1069" s="55"/>
    </row>
    <row r="1070" ht="12.75">
      <c r="H1070" s="55"/>
    </row>
    <row r="1071" ht="12.75">
      <c r="H1071" s="55"/>
    </row>
    <row r="1072" ht="12.75">
      <c r="H1072" s="55"/>
    </row>
    <row r="1073" ht="12.75">
      <c r="H1073" s="55"/>
    </row>
    <row r="1074" ht="12.75">
      <c r="H1074" s="55"/>
    </row>
    <row r="1075" ht="12.75">
      <c r="H1075" s="55"/>
    </row>
    <row r="1076" ht="12.75">
      <c r="H1076" s="55"/>
    </row>
    <row r="1077" ht="12.75">
      <c r="H1077" s="55"/>
    </row>
    <row r="1078" ht="12.75">
      <c r="H1078" s="55"/>
    </row>
    <row r="1079" ht="12.75">
      <c r="H1079" s="55"/>
    </row>
    <row r="1080" ht="12.75">
      <c r="H1080" s="55"/>
    </row>
    <row r="1081" ht="12.75">
      <c r="H1081" s="55"/>
    </row>
    <row r="1082" ht="12.75">
      <c r="H1082" s="55"/>
    </row>
    <row r="1083" ht="12.75">
      <c r="H1083" s="55"/>
    </row>
    <row r="1084" ht="12.75">
      <c r="H1084" s="55"/>
    </row>
    <row r="1085" ht="12.75">
      <c r="H1085" s="55"/>
    </row>
    <row r="1086" ht="12.75">
      <c r="H1086" s="55"/>
    </row>
    <row r="1087" ht="12.75">
      <c r="H1087" s="55"/>
    </row>
    <row r="1088" ht="12.75">
      <c r="H1088" s="55"/>
    </row>
    <row r="1089" ht="12.75">
      <c r="H1089" s="55"/>
    </row>
    <row r="1090" ht="12.75">
      <c r="H1090" s="55"/>
    </row>
    <row r="1091" ht="12.75">
      <c r="H1091" s="55"/>
    </row>
    <row r="1092" ht="12.75">
      <c r="H1092" s="55"/>
    </row>
    <row r="1093" ht="12.75">
      <c r="H1093" s="55"/>
    </row>
    <row r="1094" ht="12.75">
      <c r="H1094" s="55"/>
    </row>
    <row r="1095" ht="12.75">
      <c r="H1095" s="55"/>
    </row>
    <row r="1096" ht="12.75">
      <c r="H1096" s="55"/>
    </row>
    <row r="1097" ht="12.75">
      <c r="H1097" s="55"/>
    </row>
    <row r="1098" ht="12.75">
      <c r="H1098" s="55"/>
    </row>
    <row r="1099" ht="12.75">
      <c r="H1099" s="55"/>
    </row>
    <row r="1100" ht="12.75">
      <c r="H1100" s="55"/>
    </row>
    <row r="1101" ht="12.75">
      <c r="H1101" s="55"/>
    </row>
    <row r="1102" ht="12.75">
      <c r="H1102" s="55"/>
    </row>
    <row r="1103" ht="12.75">
      <c r="H1103" s="55"/>
    </row>
    <row r="1104" ht="12.75">
      <c r="H1104" s="55"/>
    </row>
    <row r="1105" ht="12.75">
      <c r="H1105" s="55"/>
    </row>
    <row r="1106" ht="12.75">
      <c r="H1106" s="55"/>
    </row>
    <row r="1107" ht="12.75">
      <c r="H1107" s="55"/>
    </row>
    <row r="1108" ht="12.75">
      <c r="H1108" s="55"/>
    </row>
    <row r="1109" ht="12.75">
      <c r="H1109" s="55"/>
    </row>
    <row r="1110" ht="12.75">
      <c r="H1110" s="55"/>
    </row>
    <row r="1111" ht="12.75">
      <c r="H1111" s="55"/>
    </row>
    <row r="1112" ht="12.75">
      <c r="H1112" s="55"/>
    </row>
    <row r="1113" ht="12.75">
      <c r="H1113" s="55"/>
    </row>
    <row r="1114" ht="12.75">
      <c r="H1114" s="55"/>
    </row>
    <row r="1115" ht="12.75">
      <c r="H1115" s="55"/>
    </row>
    <row r="1116" ht="12.75">
      <c r="H1116" s="55"/>
    </row>
    <row r="1117" ht="12.75">
      <c r="H1117" s="55"/>
    </row>
    <row r="1118" ht="12.75">
      <c r="H1118" s="55"/>
    </row>
    <row r="1119" ht="12.75">
      <c r="H1119" s="55"/>
    </row>
    <row r="1120" ht="12.75">
      <c r="H1120" s="55"/>
    </row>
    <row r="1121" ht="12.75">
      <c r="H1121" s="55"/>
    </row>
    <row r="1122" ht="12.75">
      <c r="H1122" s="55"/>
    </row>
    <row r="1123" ht="12.75">
      <c r="H1123" s="55"/>
    </row>
    <row r="1124" ht="12.75">
      <c r="H1124" s="55"/>
    </row>
    <row r="1125" ht="12.75">
      <c r="H1125" s="55"/>
    </row>
    <row r="1126" ht="12.75">
      <c r="H1126" s="55"/>
    </row>
    <row r="1127" ht="12.75">
      <c r="H1127" s="55"/>
    </row>
    <row r="1128" ht="12.75">
      <c r="H1128" s="55"/>
    </row>
    <row r="1129" ht="12.75">
      <c r="H1129" s="55"/>
    </row>
    <row r="1130" ht="12.75">
      <c r="H1130" s="55"/>
    </row>
    <row r="1131" ht="12.75">
      <c r="H1131" s="55"/>
    </row>
    <row r="1132" ht="12.75">
      <c r="H1132" s="55"/>
    </row>
    <row r="1133" ht="12.75">
      <c r="H1133" s="55"/>
    </row>
    <row r="1134" ht="12.75">
      <c r="H1134" s="55"/>
    </row>
    <row r="1135" ht="12.75">
      <c r="H1135" s="55"/>
    </row>
    <row r="1136" ht="12.75">
      <c r="H1136" s="55"/>
    </row>
    <row r="1137" ht="12.75">
      <c r="H1137" s="55"/>
    </row>
    <row r="1138" ht="12.75">
      <c r="H1138" s="55"/>
    </row>
    <row r="1139" ht="12.75">
      <c r="H1139" s="55"/>
    </row>
    <row r="1140" ht="12.75">
      <c r="H1140" s="55"/>
    </row>
    <row r="1141" ht="12.75">
      <c r="H1141" s="55"/>
    </row>
    <row r="1142" ht="12.75">
      <c r="H1142" s="55"/>
    </row>
    <row r="1143" ht="12.75">
      <c r="H1143" s="55"/>
    </row>
    <row r="1144" ht="12.75">
      <c r="H1144" s="55"/>
    </row>
    <row r="1145" ht="12.75">
      <c r="H1145" s="55"/>
    </row>
    <row r="1146" ht="12.75">
      <c r="H1146" s="55"/>
    </row>
    <row r="1147" ht="12.75">
      <c r="H1147" s="55"/>
    </row>
    <row r="1148" ht="12.75">
      <c r="H1148" s="55"/>
    </row>
    <row r="1149" ht="12.75">
      <c r="H1149" s="55"/>
    </row>
    <row r="1150" ht="12.75">
      <c r="H1150" s="55"/>
    </row>
    <row r="1151" ht="12.75">
      <c r="H1151" s="55"/>
    </row>
    <row r="1152" ht="12.75">
      <c r="H1152" s="55"/>
    </row>
    <row r="1153" ht="12.75">
      <c r="H1153" s="55"/>
    </row>
    <row r="1154" ht="12.75">
      <c r="H1154" s="55"/>
    </row>
    <row r="1155" ht="12.75">
      <c r="H1155" s="55"/>
    </row>
    <row r="1156" ht="12.75">
      <c r="H1156" s="55"/>
    </row>
    <row r="1157" ht="12.75">
      <c r="H1157" s="55"/>
    </row>
    <row r="1158" ht="12.75">
      <c r="H1158" s="55"/>
    </row>
    <row r="1159" ht="12.75">
      <c r="H1159" s="55"/>
    </row>
    <row r="1160" ht="12.75">
      <c r="H1160" s="55"/>
    </row>
    <row r="1161" ht="12.75">
      <c r="H1161" s="55"/>
    </row>
    <row r="1162" ht="12.75">
      <c r="H1162" s="55"/>
    </row>
    <row r="1163" ht="12.75">
      <c r="H1163" s="55"/>
    </row>
    <row r="1164" ht="12.75">
      <c r="H1164" s="55"/>
    </row>
    <row r="1165" ht="12.75">
      <c r="H1165" s="55"/>
    </row>
    <row r="1166" ht="12.75">
      <c r="H1166" s="55"/>
    </row>
    <row r="1167" ht="12.75">
      <c r="H1167" s="55"/>
    </row>
    <row r="1168" ht="12.75">
      <c r="H1168" s="55"/>
    </row>
    <row r="1169" ht="12.75">
      <c r="H1169" s="55"/>
    </row>
    <row r="1170" ht="12.75">
      <c r="H1170" s="55"/>
    </row>
    <row r="1171" ht="12.75">
      <c r="H1171" s="55"/>
    </row>
    <row r="1172" ht="12.75">
      <c r="H1172" s="55"/>
    </row>
    <row r="1173" ht="12.75">
      <c r="H1173" s="55"/>
    </row>
    <row r="1174" ht="12.75">
      <c r="H1174" s="55"/>
    </row>
    <row r="1175" ht="12.75">
      <c r="H1175" s="55"/>
    </row>
    <row r="1176" ht="12.75">
      <c r="H1176" s="55"/>
    </row>
    <row r="1177" ht="12.75">
      <c r="H1177" s="55"/>
    </row>
    <row r="1178" ht="12.75">
      <c r="H1178" s="55"/>
    </row>
    <row r="1179" ht="12.75">
      <c r="H1179" s="55"/>
    </row>
    <row r="1180" ht="12.75">
      <c r="H1180" s="55"/>
    </row>
    <row r="1181" ht="12.75">
      <c r="H1181" s="55"/>
    </row>
    <row r="1182" ht="12.75">
      <c r="H1182" s="55"/>
    </row>
    <row r="1183" ht="12.75">
      <c r="H1183" s="55"/>
    </row>
    <row r="1184" ht="12.75">
      <c r="H1184" s="55"/>
    </row>
    <row r="1185" ht="12.75">
      <c r="H1185" s="55"/>
    </row>
    <row r="1186" ht="12.75">
      <c r="H1186" s="55"/>
    </row>
    <row r="1187" ht="12.75">
      <c r="H1187" s="55"/>
    </row>
    <row r="1188" ht="12.75">
      <c r="H1188" s="55"/>
    </row>
    <row r="1189" ht="12.75">
      <c r="H1189" s="55"/>
    </row>
    <row r="1190" ht="12.75">
      <c r="H1190" s="55"/>
    </row>
    <row r="1191" ht="12.75">
      <c r="H1191" s="55"/>
    </row>
    <row r="1192" ht="12.75">
      <c r="H1192" s="55"/>
    </row>
    <row r="1193" ht="12.75">
      <c r="H1193" s="55"/>
    </row>
    <row r="1194" ht="12.75">
      <c r="H1194" s="55"/>
    </row>
    <row r="1195" ht="12.75">
      <c r="H1195" s="55"/>
    </row>
    <row r="1196" ht="12.75">
      <c r="H1196" s="55"/>
    </row>
    <row r="1197" ht="12.75">
      <c r="H1197" s="55"/>
    </row>
    <row r="1198" ht="12.75">
      <c r="H1198" s="55"/>
    </row>
    <row r="1199" ht="12.75">
      <c r="H1199" s="55"/>
    </row>
    <row r="1200" ht="12.75">
      <c r="H1200" s="55"/>
    </row>
    <row r="1201" ht="12.75">
      <c r="H1201" s="55"/>
    </row>
    <row r="1202" ht="12.75">
      <c r="H1202" s="55"/>
    </row>
    <row r="1203" ht="12.75">
      <c r="H1203" s="55"/>
    </row>
    <row r="1204" ht="12.75">
      <c r="H1204" s="55"/>
    </row>
    <row r="1205" ht="12.75">
      <c r="H1205" s="55"/>
    </row>
    <row r="1206" ht="12.75">
      <c r="H1206" s="55"/>
    </row>
    <row r="1207" ht="12.75">
      <c r="H1207" s="55"/>
    </row>
    <row r="1208" ht="12.75">
      <c r="H1208" s="55"/>
    </row>
    <row r="1209" ht="12.75">
      <c r="H1209" s="55"/>
    </row>
    <row r="1210" ht="12.75">
      <c r="H1210" s="55"/>
    </row>
    <row r="1211" ht="12.75">
      <c r="H1211" s="55"/>
    </row>
    <row r="1212" ht="12.75">
      <c r="H1212" s="55"/>
    </row>
    <row r="1213" ht="12.75">
      <c r="H1213" s="55"/>
    </row>
    <row r="1214" ht="12.75">
      <c r="H1214" s="55"/>
    </row>
    <row r="1215" ht="12.75">
      <c r="H1215" s="55"/>
    </row>
    <row r="1216" ht="12.75">
      <c r="H1216" s="55"/>
    </row>
    <row r="1217" ht="12.75">
      <c r="H1217" s="55"/>
    </row>
    <row r="1218" ht="12.75">
      <c r="H1218" s="55"/>
    </row>
    <row r="1219" ht="12.75">
      <c r="H1219" s="55"/>
    </row>
    <row r="1220" ht="12.75">
      <c r="H1220" s="55"/>
    </row>
    <row r="1221" ht="12.75">
      <c r="H1221" s="55"/>
    </row>
    <row r="1222" ht="12.75">
      <c r="H1222" s="55"/>
    </row>
    <row r="1223" ht="12.75">
      <c r="H1223" s="55"/>
    </row>
    <row r="1224" ht="12.75">
      <c r="H1224" s="55"/>
    </row>
    <row r="1225" ht="12.75">
      <c r="H1225" s="55"/>
    </row>
    <row r="1226" ht="12.75">
      <c r="H1226" s="55"/>
    </row>
    <row r="1227" ht="12.75">
      <c r="H1227" s="55"/>
    </row>
    <row r="1228" ht="12.75">
      <c r="H1228" s="55"/>
    </row>
    <row r="1229" ht="12.75">
      <c r="H1229" s="55"/>
    </row>
    <row r="1230" ht="12.75">
      <c r="H1230" s="55"/>
    </row>
    <row r="1231" ht="12.75">
      <c r="H1231" s="55"/>
    </row>
    <row r="1232" ht="12.75">
      <c r="H1232" s="55"/>
    </row>
    <row r="1233" ht="12.75">
      <c r="H1233" s="55"/>
    </row>
    <row r="1234" ht="12.75">
      <c r="H1234" s="55"/>
    </row>
    <row r="1235" ht="12.75">
      <c r="H1235" s="55"/>
    </row>
    <row r="1236" ht="12.75">
      <c r="H1236" s="55"/>
    </row>
    <row r="1237" ht="12.75">
      <c r="H1237" s="55"/>
    </row>
    <row r="1238" ht="12.75">
      <c r="H1238" s="55"/>
    </row>
    <row r="1239" ht="12.75">
      <c r="H1239" s="55"/>
    </row>
    <row r="1240" ht="12.75">
      <c r="H1240" s="55"/>
    </row>
    <row r="1241" ht="12.75">
      <c r="H1241" s="55"/>
    </row>
    <row r="1242" ht="12.75">
      <c r="H1242" s="55"/>
    </row>
    <row r="1243" ht="12.75">
      <c r="H1243" s="55"/>
    </row>
    <row r="1244" ht="12.75">
      <c r="H1244" s="55"/>
    </row>
    <row r="1245" ht="12.75">
      <c r="H1245" s="55"/>
    </row>
    <row r="1246" ht="12.75">
      <c r="H1246" s="55"/>
    </row>
    <row r="1247" ht="12.75">
      <c r="H1247" s="55"/>
    </row>
    <row r="1248" ht="12.75">
      <c r="H1248" s="55"/>
    </row>
    <row r="1249" ht="12.75">
      <c r="H1249" s="55"/>
    </row>
    <row r="1250" ht="12.75">
      <c r="H1250" s="55"/>
    </row>
    <row r="1251" ht="12.75">
      <c r="H1251" s="55"/>
    </row>
    <row r="1252" ht="12.75">
      <c r="H1252" s="55"/>
    </row>
    <row r="1253" ht="12.75">
      <c r="H1253" s="55"/>
    </row>
    <row r="1254" ht="12.75">
      <c r="H1254" s="55"/>
    </row>
    <row r="1255" ht="12.75">
      <c r="H1255" s="55"/>
    </row>
    <row r="1256" ht="12.75">
      <c r="H1256" s="55"/>
    </row>
    <row r="1257" ht="12.75">
      <c r="H1257" s="55"/>
    </row>
    <row r="1258" ht="12.75">
      <c r="H1258" s="55"/>
    </row>
    <row r="1259" ht="12.75">
      <c r="H1259" s="55"/>
    </row>
    <row r="1260" ht="12.75">
      <c r="H1260" s="55"/>
    </row>
    <row r="1261" ht="12.75">
      <c r="H1261" s="55"/>
    </row>
    <row r="1262" ht="12.75">
      <c r="H1262" s="55"/>
    </row>
    <row r="1263" ht="12.75">
      <c r="H1263" s="55"/>
    </row>
    <row r="1264" ht="12.75">
      <c r="H1264" s="55"/>
    </row>
    <row r="1265" ht="12.75">
      <c r="H1265" s="55"/>
    </row>
    <row r="1266" ht="12.75">
      <c r="H1266" s="55"/>
    </row>
    <row r="1267" ht="12.75">
      <c r="H1267" s="55"/>
    </row>
    <row r="1268" ht="12.75">
      <c r="H1268" s="55"/>
    </row>
    <row r="1269" ht="12.75">
      <c r="H1269" s="55"/>
    </row>
    <row r="1270" ht="12.75">
      <c r="H1270" s="55"/>
    </row>
    <row r="1271" ht="12.75">
      <c r="H1271" s="55"/>
    </row>
    <row r="1272" ht="12.75">
      <c r="H1272" s="55"/>
    </row>
    <row r="1273" ht="12.75">
      <c r="H1273" s="55"/>
    </row>
    <row r="1274" ht="12.75">
      <c r="H1274" s="55"/>
    </row>
    <row r="1275" ht="12.75">
      <c r="H1275" s="55"/>
    </row>
    <row r="1276" ht="12.75">
      <c r="H1276" s="55"/>
    </row>
    <row r="1277" ht="12.75">
      <c r="H1277" s="55"/>
    </row>
    <row r="1278" ht="12.75">
      <c r="H1278" s="55"/>
    </row>
    <row r="1279" ht="12.75">
      <c r="H1279" s="55"/>
    </row>
    <row r="1280" ht="12.75">
      <c r="H1280" s="55"/>
    </row>
    <row r="1281" ht="12.75">
      <c r="H1281" s="55"/>
    </row>
    <row r="1282" ht="12.75">
      <c r="H1282" s="55"/>
    </row>
    <row r="1283" ht="12.75">
      <c r="H1283" s="55"/>
    </row>
    <row r="1284" ht="12.75">
      <c r="H1284" s="55"/>
    </row>
    <row r="1285" ht="12.75">
      <c r="H1285" s="55"/>
    </row>
    <row r="1286" ht="12.75">
      <c r="H1286" s="55"/>
    </row>
    <row r="1287" ht="12.75">
      <c r="H1287" s="55"/>
    </row>
    <row r="1288" ht="12.75">
      <c r="H1288" s="55"/>
    </row>
    <row r="1289" ht="12.75">
      <c r="H1289" s="55"/>
    </row>
    <row r="1290" ht="12.75">
      <c r="H1290" s="55"/>
    </row>
    <row r="1291" ht="12.75">
      <c r="H1291" s="55"/>
    </row>
    <row r="1292" ht="12.75">
      <c r="H1292" s="55"/>
    </row>
    <row r="1293" ht="12.75">
      <c r="H1293" s="55"/>
    </row>
    <row r="1294" ht="12.75">
      <c r="H1294" s="55"/>
    </row>
    <row r="1295" ht="12.75">
      <c r="H1295" s="55"/>
    </row>
    <row r="1296" ht="12.75">
      <c r="H1296" s="55"/>
    </row>
    <row r="1297" ht="12.75">
      <c r="H1297" s="55"/>
    </row>
    <row r="1298" ht="12.75">
      <c r="H1298" s="55"/>
    </row>
    <row r="1299" ht="12.75">
      <c r="H1299" s="55"/>
    </row>
    <row r="1300" ht="12.75">
      <c r="H1300" s="55"/>
    </row>
    <row r="1301" ht="12.75">
      <c r="H1301" s="55"/>
    </row>
    <row r="1302" ht="12.75">
      <c r="H1302" s="55"/>
    </row>
    <row r="1303" ht="12.75">
      <c r="H1303" s="55"/>
    </row>
    <row r="1304" ht="12.75">
      <c r="H1304" s="55"/>
    </row>
    <row r="1305" ht="12.75">
      <c r="H1305" s="55"/>
    </row>
    <row r="1306" ht="12.75">
      <c r="H1306" s="55"/>
    </row>
    <row r="1307" ht="12.75">
      <c r="H1307" s="55"/>
    </row>
    <row r="1308" ht="12.75">
      <c r="H1308" s="55"/>
    </row>
    <row r="1309" ht="12.75">
      <c r="H1309" s="55"/>
    </row>
    <row r="1310" ht="12.75">
      <c r="H1310" s="55"/>
    </row>
    <row r="1311" ht="12.75">
      <c r="H1311" s="55"/>
    </row>
    <row r="1312" ht="12.75">
      <c r="H1312" s="55"/>
    </row>
    <row r="1313" ht="12.75">
      <c r="H1313" s="55"/>
    </row>
    <row r="1314" ht="12.75">
      <c r="H1314" s="55"/>
    </row>
    <row r="1315" ht="12.75">
      <c r="H1315" s="55"/>
    </row>
    <row r="1316" ht="12.75">
      <c r="H1316" s="55"/>
    </row>
    <row r="1317" ht="12.75">
      <c r="H1317" s="55"/>
    </row>
    <row r="1318" ht="12.75">
      <c r="H1318" s="55"/>
    </row>
    <row r="1319" ht="12.75">
      <c r="H1319" s="55"/>
    </row>
    <row r="1320" ht="12.75">
      <c r="H1320" s="55"/>
    </row>
    <row r="1321" ht="12.75">
      <c r="H1321" s="55"/>
    </row>
    <row r="1322" ht="12.75">
      <c r="H1322" s="55"/>
    </row>
    <row r="1323" ht="12.75">
      <c r="H1323" s="55"/>
    </row>
    <row r="1324" ht="12.75">
      <c r="H1324" s="55"/>
    </row>
    <row r="1325" ht="12.75">
      <c r="H1325" s="55"/>
    </row>
    <row r="1326" ht="12.75">
      <c r="H1326" s="55"/>
    </row>
    <row r="1327" ht="12.75">
      <c r="H1327" s="55"/>
    </row>
    <row r="1328" ht="12.75">
      <c r="H1328" s="55"/>
    </row>
    <row r="1329" ht="12.75">
      <c r="H1329" s="55"/>
    </row>
    <row r="1330" ht="12.75">
      <c r="H1330" s="55"/>
    </row>
    <row r="1331" ht="12.75">
      <c r="H1331" s="55"/>
    </row>
    <row r="1332" ht="12.75">
      <c r="H1332" s="55"/>
    </row>
    <row r="1333" ht="12.75">
      <c r="H1333" s="55"/>
    </row>
    <row r="1334" ht="12.75">
      <c r="H1334" s="55"/>
    </row>
    <row r="1335" ht="12.75">
      <c r="H1335" s="55"/>
    </row>
    <row r="1336" ht="12.75">
      <c r="H1336" s="55"/>
    </row>
    <row r="1337" ht="12.75">
      <c r="H1337" s="55"/>
    </row>
    <row r="1338" ht="12.75">
      <c r="H1338" s="55"/>
    </row>
    <row r="1339" ht="12.75">
      <c r="H1339" s="55"/>
    </row>
    <row r="1340" ht="12.75">
      <c r="H1340" s="55"/>
    </row>
    <row r="1341" ht="12.75">
      <c r="H1341" s="55"/>
    </row>
    <row r="1342" ht="12.75">
      <c r="H1342" s="55"/>
    </row>
    <row r="1343" ht="12.75">
      <c r="H1343" s="55"/>
    </row>
    <row r="1344" ht="12.75">
      <c r="H1344" s="55"/>
    </row>
    <row r="1345" ht="12.75">
      <c r="H1345" s="55"/>
    </row>
    <row r="1346" ht="12.75">
      <c r="H1346" s="55"/>
    </row>
    <row r="1347" ht="12.75">
      <c r="H1347" s="55"/>
    </row>
    <row r="1348" ht="12.75">
      <c r="H1348" s="55"/>
    </row>
    <row r="1349" ht="12.75">
      <c r="H1349" s="55"/>
    </row>
    <row r="1350" ht="12.75">
      <c r="H1350" s="55"/>
    </row>
    <row r="1351" ht="12.75">
      <c r="H1351" s="55"/>
    </row>
    <row r="1352" ht="12.75">
      <c r="H1352" s="55"/>
    </row>
    <row r="1353" ht="12.75">
      <c r="H1353" s="55"/>
    </row>
    <row r="1354" ht="12.75">
      <c r="H1354" s="55"/>
    </row>
    <row r="1355" ht="12.75">
      <c r="H1355" s="55"/>
    </row>
    <row r="1356" ht="12.75">
      <c r="H1356" s="55"/>
    </row>
    <row r="1357" ht="12.75">
      <c r="H1357" s="55"/>
    </row>
    <row r="1358" ht="12.75">
      <c r="H1358" s="55"/>
    </row>
    <row r="1359" ht="12.75">
      <c r="H1359" s="55"/>
    </row>
    <row r="1360" ht="12.75">
      <c r="H1360" s="55"/>
    </row>
    <row r="1361" ht="12.75">
      <c r="H1361" s="55"/>
    </row>
    <row r="1362" ht="12.75">
      <c r="H1362" s="55"/>
    </row>
    <row r="1363" ht="12.75">
      <c r="H1363" s="55"/>
    </row>
    <row r="1364" ht="12.75">
      <c r="H1364" s="55"/>
    </row>
    <row r="1365" ht="12.75">
      <c r="H1365" s="55"/>
    </row>
    <row r="1366" ht="12.75">
      <c r="H1366" s="55"/>
    </row>
  </sheetData>
  <sheetProtection/>
  <mergeCells count="6">
    <mergeCell ref="E230:G230"/>
    <mergeCell ref="B3:E3"/>
    <mergeCell ref="A226:B226"/>
    <mergeCell ref="A227:B227"/>
    <mergeCell ref="A228:B228"/>
    <mergeCell ref="A4:I4"/>
  </mergeCells>
  <printOptions/>
  <pageMargins left="0.984251968503937" right="0.35433070866141736" top="0.6692913385826772" bottom="0.6692913385826772" header="0.5118110236220472" footer="0.5118110236220472"/>
  <pageSetup fitToHeight="0" fitToWidth="1" horizontalDpi="600" verticalDpi="600" orientation="portrait" paperSize="9" scale="72" r:id="rId1"/>
  <headerFooter alignWithMargins="0">
    <oddHeader>&amp;C&amp;N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2009-05-18T06:44:11Z</cp:lastPrinted>
  <dcterms:created xsi:type="dcterms:W3CDTF">2005-12-28T19:43:42Z</dcterms:created>
  <dcterms:modified xsi:type="dcterms:W3CDTF">2009-06-02T01:55:44Z</dcterms:modified>
  <cp:category/>
  <cp:version/>
  <cp:contentType/>
  <cp:contentStatus/>
</cp:coreProperties>
</file>