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3 год" sheetId="1" r:id="rId1"/>
  </sheets>
  <definedNames>
    <definedName name="_xlnm.Print_Titles" localSheetId="0">'2013 год'!$9:$9</definedName>
    <definedName name="_xlnm.Print_Area" localSheetId="0">'2013 год'!$A$1:$E$58</definedName>
  </definedNames>
  <calcPr fullCalcOnLoad="1" fullPrecision="0"/>
</workbook>
</file>

<file path=xl/sharedStrings.xml><?xml version="1.0" encoding="utf-8"?>
<sst xmlns="http://schemas.openxmlformats.org/spreadsheetml/2006/main" count="98" uniqueCount="76">
  <si>
    <t xml:space="preserve"> </t>
  </si>
  <si>
    <t>(тыс.руб.)</t>
  </si>
  <si>
    <t>Направления</t>
  </si>
  <si>
    <t>за счет средств местного бюджета</t>
  </si>
  <si>
    <t>№ п/п</t>
  </si>
  <si>
    <t>1.1.</t>
  </si>
  <si>
    <t>1.2.</t>
  </si>
  <si>
    <t>1.3.</t>
  </si>
  <si>
    <t>2.1.</t>
  </si>
  <si>
    <t>2.2.</t>
  </si>
  <si>
    <t>2.3.</t>
  </si>
  <si>
    <t xml:space="preserve"> - содержание и ремонт автомобильных дорог и инженерных сооружений на них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</si>
  <si>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</si>
  <si>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- строительство улицы Солнечная в г.Северске Томской области. Участок от ул.Калинина до Северной дороги</t>
  </si>
  <si>
    <t xml:space="preserve"> - реконструкция автодороги № 10 г.Северска</t>
  </si>
  <si>
    <t>УЖКХ ТиС, из них:</t>
  </si>
  <si>
    <t>УКС Администрации ЗАТО Северск, 
из них:</t>
  </si>
  <si>
    <t>УВГТ Администрации ЗАТО Северск, 
из них: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</si>
  <si>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</si>
  <si>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</si>
  <si>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</si>
  <si>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</si>
  <si>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</si>
  <si>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</si>
  <si>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</si>
  <si>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</si>
  <si>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</si>
  <si>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</si>
  <si>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</si>
  <si>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</si>
  <si>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</si>
  <si>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Дефицит</t>
  </si>
  <si>
    <t xml:space="preserve"> - капитальный ремонт и ремонт автомобильных дорог общего пользования населенных пунктов</t>
  </si>
  <si>
    <t>1.4.</t>
  </si>
  <si>
    <t>доходы от возврата остатков межбюджетных трансфертов прошлых лет</t>
  </si>
  <si>
    <t xml:space="preserve">  </t>
  </si>
  <si>
    <t>Исполнено</t>
  </si>
  <si>
    <t>Утверждено 
на 2013 год</t>
  </si>
  <si>
    <t>Процент исполнения</t>
  </si>
  <si>
    <t>10.</t>
  </si>
  <si>
    <t xml:space="preserve"> -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</si>
  <si>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2.4.</t>
  </si>
  <si>
    <t xml:space="preserve"> - строительство проезда Новый в микрорайоне 12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</si>
  <si>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100%;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</si>
  <si>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50%;</t>
  </si>
  <si>
    <t>доходы от использования имущества, входящего в состав автомобильных дорог общего пользования местного значения, - в размере 100%;</t>
  </si>
  <si>
    <t>доходы от передачи в аренду земельных участков, расположенных в полосе отвода автомобильных дорог общего пользования местного значения, - в размере 100%;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</si>
  <si>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100%;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</si>
  <si>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100%;</t>
  </si>
  <si>
    <t>денежные средства, поступающие в бюджет ЗАТО Северск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договоров, – в размере 100%;</t>
  </si>
  <si>
    <t>плата за оказание услуг по присоединению объектов дорожного сервиса к автомобильным дорогам общего пользования местного значения - в размере 100%;</t>
  </si>
  <si>
    <t>межбюджетные трансферты из областного бюджета Томской области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- в размере 100%;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</si>
  <si>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дорог;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</si>
  <si>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- в размере 100%.</t>
  </si>
  <si>
    <t>Прочие денежные взыскания (штрафы) за правонарушения в области дорожного движения – в размере 100%;</t>
  </si>
  <si>
    <t>13.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</si>
  <si>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Федерации, – в размере 100%;</t>
  </si>
  <si>
    <t>14.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</si>
  <si>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местного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конструкций, – в размере 100%;</t>
  </si>
  <si>
    <t>15.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</si>
  <si>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местного значения в целях прокладки, переноса, переустройства инженерных коммуникаций, их эксплуатации – в размере 100%;</t>
  </si>
  <si>
    <t>межбюджетные трансферты на капитальный ремонт и ремонт автомобильных дорог общего пользования населенных пунктов – в размере 100%;</t>
  </si>
  <si>
    <t>межбюджетные трансферты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в размере 100%.</t>
  </si>
  <si>
    <t xml:space="preserve"> - целевая программа "Повышение безопасности дорожного движения на территории ЗАТО Северск в 2010-2012 годах"</t>
  </si>
  <si>
    <t>11.</t>
  </si>
  <si>
    <t>Чеснокова Е.В.</t>
  </si>
  <si>
    <t>Юртаева Н.В.</t>
  </si>
  <si>
    <t>ОТЧЕТ
об исполнении Муниципального дорожного фонда бюджета
 ЗАТО Северск за 2013 год</t>
  </si>
  <si>
    <t>к Решению Думы ЗАТО Северск</t>
  </si>
  <si>
    <t>Приложение 14</t>
  </si>
  <si>
    <t xml:space="preserve"> - ведомственная целевая программа "Содержание, ремонт и развитие улично-дорожной сети внегородских территорий ЗАТО Северск в 2013 году и плановом периоде 2014 - 2015 годов"</t>
  </si>
  <si>
    <t>за счет средств федерального бюджета</t>
  </si>
  <si>
    <t>за счет средств областного бюджета</t>
  </si>
  <si>
    <t>3.1.</t>
  </si>
  <si>
    <t>3.2.</t>
  </si>
  <si>
    <r>
      <t>от 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____ №___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</si>
</sst>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3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 applyProtection="1">
      <alignment horizontal="right" vertical="center" wrapText="1"/>
      <protection/>
    </xf>
    <xf numFmtId="0" fontId="2" fillId="25" borderId="0" xfId="0" applyFont="1" applyFill="1" applyBorder="1" applyAlignment="1">
      <alignment vertical="center"/>
    </xf>
    <xf numFmtId="49" fontId="2" fillId="25" borderId="0" xfId="0" applyNumberFormat="1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right" vertical="center"/>
    </xf>
    <xf numFmtId="0" fontId="2" fillId="25" borderId="10" xfId="0" applyFont="1" applyFill="1" applyBorder="1" applyAlignment="1">
      <alignment horizontal="center" vertical="center"/>
    </xf>
    <xf numFmtId="4" fontId="3" fillId="25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53" applyNumberFormat="1" applyFont="1" applyFill="1" applyBorder="1" applyAlignment="1">
      <alignment horizontal="right" vertical="center" wrapText="1"/>
      <protection/>
    </xf>
    <xf numFmtId="2" fontId="3" fillId="25" borderId="10" xfId="0" applyNumberFormat="1" applyFont="1" applyFill="1" applyBorder="1" applyAlignment="1" applyProtection="1">
      <alignment horizontal="center" vertical="center" wrapText="1"/>
      <protection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49" fontId="2" fillId="25" borderId="0" xfId="0" applyNumberFormat="1" applyFont="1" applyFill="1" applyAlignment="1">
      <alignment horizontal="center" vertical="center"/>
    </xf>
    <xf numFmtId="49" fontId="2" fillId="25" borderId="0" xfId="0" applyNumberFormat="1" applyFont="1" applyFill="1" applyAlignment="1">
      <alignment horizontal="left" vertical="center" wrapText="1"/>
    </xf>
    <xf numFmtId="166" fontId="2" fillId="25" borderId="0" xfId="0" applyNumberFormat="1" applyFont="1" applyFill="1" applyAlignment="1">
      <alignment vertical="center"/>
    </xf>
    <xf numFmtId="4" fontId="2" fillId="2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4" fontId="2" fillId="25" borderId="11" xfId="0" applyNumberFormat="1" applyFont="1" applyFill="1" applyBorder="1" applyAlignment="1">
      <alignment horizontal="right" vertical="center"/>
    </xf>
    <xf numFmtId="3" fontId="2" fillId="25" borderId="10" xfId="0" applyNumberFormat="1" applyFont="1" applyFill="1" applyBorder="1" applyAlignment="1">
      <alignment horizontal="center" vertical="center" wrapText="1"/>
    </xf>
    <xf numFmtId="3" fontId="2" fillId="25" borderId="11" xfId="0" applyNumberFormat="1" applyFont="1" applyFill="1" applyBorder="1" applyAlignment="1">
      <alignment horizontal="center" vertical="center" wrapText="1"/>
    </xf>
    <xf numFmtId="165" fontId="2" fillId="25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left" vertical="center" wrapText="1"/>
    </xf>
    <xf numFmtId="4" fontId="8" fillId="25" borderId="10" xfId="0" applyNumberFormat="1" applyFont="1" applyFill="1" applyBorder="1" applyAlignment="1">
      <alignment horizontal="right" vertical="center" wrapText="1"/>
    </xf>
    <xf numFmtId="165" fontId="8" fillId="25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66" fontId="2" fillId="0" borderId="0" xfId="0" applyNumberFormat="1" applyFont="1" applyFill="1" applyAlignment="1">
      <alignment vertical="top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49" fontId="2" fillId="25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Zeros="0" tabSelected="1" view="pageBreakPreview" zoomScale="90" zoomScaleSheetLayoutView="90" zoomScalePageLayoutView="0" workbookViewId="0" topLeftCell="A1">
      <selection activeCell="C3" sqref="C3"/>
    </sheetView>
  </sheetViews>
  <sheetFormatPr defaultColWidth="8.8515625" defaultRowHeight="12.75"/>
  <cols>
    <col min="1" max="1" width="4.57421875" style="1" customWidth="1"/>
    <col min="2" max="2" width="69.28125" style="2" customWidth="1"/>
    <col min="3" max="3" width="15.8515625" style="1" customWidth="1"/>
    <col min="4" max="5" width="12.8515625" style="1" customWidth="1"/>
    <col min="6" max="16384" width="8.8515625" style="1" customWidth="1"/>
  </cols>
  <sheetData>
    <row r="1" spans="1:4" ht="15.75">
      <c r="A1" s="26"/>
      <c r="B1" s="27"/>
      <c r="C1" s="45" t="s">
        <v>69</v>
      </c>
      <c r="D1" s="45"/>
    </row>
    <row r="2" spans="1:4" ht="15.75">
      <c r="A2" s="26" t="s">
        <v>35</v>
      </c>
      <c r="B2" s="27"/>
      <c r="C2" s="46" t="s">
        <v>68</v>
      </c>
      <c r="D2" s="46"/>
    </row>
    <row r="3" spans="1:4" ht="15.75">
      <c r="A3" s="26" t="s">
        <v>35</v>
      </c>
      <c r="B3" s="27"/>
      <c r="C3" s="46" t="s">
        <v>75</v>
      </c>
      <c r="D3" s="46"/>
    </row>
    <row r="4" spans="1:3" ht="15.75">
      <c r="A4" s="26" t="s">
        <v>35</v>
      </c>
      <c r="B4" s="27" t="s">
        <v>0</v>
      </c>
      <c r="C4" s="28"/>
    </row>
    <row r="5" spans="1:5" ht="15.75">
      <c r="A5" s="29"/>
      <c r="B5" s="30"/>
      <c r="C5" s="31"/>
      <c r="D5" s="10"/>
      <c r="E5" s="10"/>
    </row>
    <row r="6" spans="1:5" ht="57" customHeight="1">
      <c r="A6" s="47" t="s">
        <v>67</v>
      </c>
      <c r="B6" s="47"/>
      <c r="C6" s="47"/>
      <c r="D6" s="47"/>
      <c r="E6" s="47"/>
    </row>
    <row r="7" spans="1:5" ht="15.75">
      <c r="A7" s="10"/>
      <c r="B7" s="11"/>
      <c r="C7" s="10"/>
      <c r="D7" s="10"/>
      <c r="E7" s="12" t="s">
        <v>1</v>
      </c>
    </row>
    <row r="8" spans="1:5" ht="33" customHeight="1">
      <c r="A8" s="8" t="s">
        <v>4</v>
      </c>
      <c r="B8" s="13" t="s">
        <v>2</v>
      </c>
      <c r="C8" s="32" t="s">
        <v>37</v>
      </c>
      <c r="D8" s="32" t="s">
        <v>36</v>
      </c>
      <c r="E8" s="32" t="s">
        <v>38</v>
      </c>
    </row>
    <row r="9" spans="1:5" ht="15.75">
      <c r="A9" s="8">
        <v>1</v>
      </c>
      <c r="B9" s="13">
        <v>2</v>
      </c>
      <c r="C9" s="35">
        <v>3</v>
      </c>
      <c r="D9" s="36">
        <v>4</v>
      </c>
      <c r="E9" s="35">
        <v>5</v>
      </c>
    </row>
    <row r="10" spans="1:5" ht="14.25" customHeight="1">
      <c r="A10" s="18" t="s">
        <v>27</v>
      </c>
      <c r="B10" s="19" t="s">
        <v>28</v>
      </c>
      <c r="C10" s="34">
        <f>SUM(C11:C28)</f>
        <v>169124.92</v>
      </c>
      <c r="D10" s="34">
        <f>SUM(D11:D28)</f>
        <v>169017.41</v>
      </c>
      <c r="E10" s="37">
        <f>D10/C10*100</f>
        <v>99.9</v>
      </c>
    </row>
    <row r="11" spans="1:5" ht="91.5" customHeight="1">
      <c r="A11" s="19" t="s">
        <v>18</v>
      </c>
      <c r="B11" s="22" t="s">
        <v>43</v>
      </c>
      <c r="C11" s="9">
        <v>103</v>
      </c>
      <c r="D11" s="14">
        <v>106.6</v>
      </c>
      <c r="E11" s="37">
        <f aca="true" t="shared" si="0" ref="E11:E58">D11/C11*100</f>
        <v>103.5</v>
      </c>
    </row>
    <row r="12" spans="1:5" ht="91.5" customHeight="1">
      <c r="A12" s="19" t="s">
        <v>19</v>
      </c>
      <c r="B12" s="22" t="s">
        <v>44</v>
      </c>
      <c r="C12" s="9">
        <v>56699.4</v>
      </c>
      <c r="D12" s="14">
        <f>112587.33/2</f>
        <v>56293.67</v>
      </c>
      <c r="E12" s="37">
        <f t="shared" si="0"/>
        <v>99.3</v>
      </c>
    </row>
    <row r="13" spans="1:5" ht="47.25" hidden="1">
      <c r="A13" s="19" t="s">
        <v>20</v>
      </c>
      <c r="B13" s="22" t="s">
        <v>45</v>
      </c>
      <c r="C13" s="9">
        <v>0</v>
      </c>
      <c r="D13" s="14"/>
      <c r="E13" s="37"/>
    </row>
    <row r="14" spans="1:5" ht="47.25" hidden="1">
      <c r="A14" s="19" t="s">
        <v>21</v>
      </c>
      <c r="B14" s="22" t="s">
        <v>46</v>
      </c>
      <c r="C14" s="9">
        <v>0</v>
      </c>
      <c r="D14" s="14"/>
      <c r="E14" s="37"/>
    </row>
    <row r="15" spans="1:5" ht="72" customHeight="1">
      <c r="A15" s="19" t="s">
        <v>20</v>
      </c>
      <c r="B15" s="22" t="s">
        <v>47</v>
      </c>
      <c r="C15" s="9">
        <v>131.71</v>
      </c>
      <c r="D15" s="14">
        <v>146.54</v>
      </c>
      <c r="E15" s="37">
        <f t="shared" si="0"/>
        <v>111.3</v>
      </c>
    </row>
    <row r="16" spans="1:5" ht="59.25" customHeight="1">
      <c r="A16" s="19" t="s">
        <v>21</v>
      </c>
      <c r="B16" s="22" t="s">
        <v>48</v>
      </c>
      <c r="C16" s="9">
        <v>30</v>
      </c>
      <c r="D16" s="34">
        <v>0</v>
      </c>
      <c r="E16" s="37">
        <f t="shared" si="0"/>
        <v>0</v>
      </c>
    </row>
    <row r="17" spans="1:7" ht="111" customHeight="1" hidden="1">
      <c r="A17" s="19" t="s">
        <v>24</v>
      </c>
      <c r="B17" s="22" t="s">
        <v>49</v>
      </c>
      <c r="C17" s="9">
        <v>0</v>
      </c>
      <c r="D17" s="14"/>
      <c r="E17" s="37"/>
      <c r="G17" s="3"/>
    </row>
    <row r="18" spans="1:5" ht="47.25" hidden="1">
      <c r="A18" s="19" t="s">
        <v>25</v>
      </c>
      <c r="B18" s="22" t="s">
        <v>50</v>
      </c>
      <c r="C18" s="9">
        <v>0</v>
      </c>
      <c r="D18" s="14"/>
      <c r="E18" s="37"/>
    </row>
    <row r="19" spans="1:5" ht="99.75" customHeight="1">
      <c r="A19" s="19" t="s">
        <v>22</v>
      </c>
      <c r="B19" s="22" t="s">
        <v>51</v>
      </c>
      <c r="C19" s="9">
        <v>8490</v>
      </c>
      <c r="D19" s="14">
        <v>8490</v>
      </c>
      <c r="E19" s="37">
        <f t="shared" si="0"/>
        <v>100</v>
      </c>
    </row>
    <row r="20" spans="1:5" ht="85.5" customHeight="1">
      <c r="A20" s="19" t="s">
        <v>23</v>
      </c>
      <c r="B20" s="22" t="s">
        <v>52</v>
      </c>
      <c r="C20" s="9">
        <v>61500.84</v>
      </c>
      <c r="D20" s="14">
        <v>61500.83</v>
      </c>
      <c r="E20" s="37">
        <f t="shared" si="0"/>
        <v>100</v>
      </c>
    </row>
    <row r="21" spans="1:5" ht="63" hidden="1">
      <c r="A21" s="19" t="s">
        <v>64</v>
      </c>
      <c r="B21" s="22" t="s">
        <v>53</v>
      </c>
      <c r="C21" s="9">
        <v>0</v>
      </c>
      <c r="D21" s="14"/>
      <c r="E21" s="37"/>
    </row>
    <row r="22" spans="1:5" ht="36.75" customHeight="1">
      <c r="A22" s="20" t="s">
        <v>24</v>
      </c>
      <c r="B22" s="23" t="s">
        <v>54</v>
      </c>
      <c r="C22" s="5">
        <v>1225</v>
      </c>
      <c r="D22" s="15">
        <v>1534.8</v>
      </c>
      <c r="E22" s="37">
        <f t="shared" si="0"/>
        <v>125.3</v>
      </c>
    </row>
    <row r="23" spans="1:5" ht="110.25" hidden="1">
      <c r="A23" s="21" t="s">
        <v>55</v>
      </c>
      <c r="B23" s="24" t="s">
        <v>56</v>
      </c>
      <c r="C23" s="4">
        <v>0</v>
      </c>
      <c r="D23" s="16"/>
      <c r="E23" s="37"/>
    </row>
    <row r="24" spans="1:5" ht="94.5" hidden="1">
      <c r="A24" s="21" t="s">
        <v>57</v>
      </c>
      <c r="B24" s="24" t="s">
        <v>58</v>
      </c>
      <c r="C24" s="5">
        <v>0</v>
      </c>
      <c r="D24" s="15"/>
      <c r="E24" s="37"/>
    </row>
    <row r="25" spans="1:5" ht="78.75" hidden="1">
      <c r="A25" s="21" t="s">
        <v>59</v>
      </c>
      <c r="B25" s="24" t="s">
        <v>60</v>
      </c>
      <c r="C25" s="5">
        <v>0</v>
      </c>
      <c r="D25" s="15"/>
      <c r="E25" s="37"/>
    </row>
    <row r="26" spans="1:5" ht="48" customHeight="1">
      <c r="A26" s="21" t="s">
        <v>25</v>
      </c>
      <c r="B26" s="24" t="s">
        <v>61</v>
      </c>
      <c r="C26" s="5">
        <v>1889</v>
      </c>
      <c r="D26" s="15">
        <v>1889</v>
      </c>
      <c r="E26" s="37">
        <f t="shared" si="0"/>
        <v>100</v>
      </c>
    </row>
    <row r="27" spans="1:5" ht="63">
      <c r="A27" s="21" t="s">
        <v>26</v>
      </c>
      <c r="B27" s="24" t="s">
        <v>62</v>
      </c>
      <c r="C27" s="5">
        <v>20466</v>
      </c>
      <c r="D27" s="15">
        <f>1684+17233+1000+549</f>
        <v>20466</v>
      </c>
      <c r="E27" s="37">
        <f t="shared" si="0"/>
        <v>100</v>
      </c>
    </row>
    <row r="28" spans="1:5" ht="31.5">
      <c r="A28" s="21" t="s">
        <v>39</v>
      </c>
      <c r="B28" s="24" t="s">
        <v>34</v>
      </c>
      <c r="C28" s="5">
        <v>18589.97</v>
      </c>
      <c r="D28" s="5">
        <v>18589.97</v>
      </c>
      <c r="E28" s="37">
        <f t="shared" si="0"/>
        <v>100</v>
      </c>
    </row>
    <row r="29" spans="1:5" s="43" customFormat="1" ht="15.75">
      <c r="A29" s="25" t="s">
        <v>29</v>
      </c>
      <c r="B29" s="25" t="s">
        <v>30</v>
      </c>
      <c r="C29" s="44">
        <f>C30+C42+C52</f>
        <v>195807.84</v>
      </c>
      <c r="D29" s="44">
        <f>D30+D42+D52</f>
        <v>190126.15</v>
      </c>
      <c r="E29" s="42">
        <f t="shared" si="0"/>
        <v>97.1</v>
      </c>
    </row>
    <row r="30" spans="1:5" s="43" customFormat="1" ht="15.75">
      <c r="A30" s="25" t="s">
        <v>18</v>
      </c>
      <c r="B30" s="33" t="s">
        <v>15</v>
      </c>
      <c r="C30" s="44">
        <f>C31+C34+C36+C39</f>
        <v>118189.46</v>
      </c>
      <c r="D30" s="44">
        <f>D31+D34+D36+D39</f>
        <v>113731.29</v>
      </c>
      <c r="E30" s="42">
        <f t="shared" si="0"/>
        <v>96.2</v>
      </c>
    </row>
    <row r="31" spans="1:5" ht="31.5">
      <c r="A31" s="21" t="s">
        <v>5</v>
      </c>
      <c r="B31" s="24" t="s">
        <v>11</v>
      </c>
      <c r="C31" s="5">
        <f>C32+C33</f>
        <v>80037.13</v>
      </c>
      <c r="D31" s="5">
        <f>D32+D33</f>
        <v>77548.81</v>
      </c>
      <c r="E31" s="37">
        <f t="shared" si="0"/>
        <v>96.9</v>
      </c>
    </row>
    <row r="32" spans="1:5" s="7" customFormat="1" ht="15.75">
      <c r="A32" s="20"/>
      <c r="B32" s="23" t="s">
        <v>3</v>
      </c>
      <c r="C32" s="5">
        <v>71547.13</v>
      </c>
      <c r="D32" s="15">
        <f>68562.1+496.71</f>
        <v>69058.81</v>
      </c>
      <c r="E32" s="37">
        <f t="shared" si="0"/>
        <v>96.5</v>
      </c>
    </row>
    <row r="33" spans="1:5" ht="15.75">
      <c r="A33" s="21"/>
      <c r="B33" s="24" t="s">
        <v>72</v>
      </c>
      <c r="C33" s="5">
        <v>8490</v>
      </c>
      <c r="D33" s="15">
        <v>8490</v>
      </c>
      <c r="E33" s="37">
        <f t="shared" si="0"/>
        <v>100</v>
      </c>
    </row>
    <row r="34" spans="1:5" ht="31.5">
      <c r="A34" s="21" t="s">
        <v>6</v>
      </c>
      <c r="B34" s="24" t="s">
        <v>63</v>
      </c>
      <c r="C34" s="5">
        <f>C35</f>
        <v>3391.73</v>
      </c>
      <c r="D34" s="5">
        <f>D35</f>
        <v>2946.44</v>
      </c>
      <c r="E34" s="37">
        <f t="shared" si="0"/>
        <v>86.9</v>
      </c>
    </row>
    <row r="35" spans="1:5" ht="15.75">
      <c r="A35" s="21"/>
      <c r="B35" s="24" t="s">
        <v>3</v>
      </c>
      <c r="C35" s="5">
        <v>3391.73</v>
      </c>
      <c r="D35" s="15">
        <v>2946.44</v>
      </c>
      <c r="E35" s="37">
        <f t="shared" si="0"/>
        <v>86.9</v>
      </c>
    </row>
    <row r="36" spans="1:5" ht="47.25">
      <c r="A36" s="21" t="s">
        <v>7</v>
      </c>
      <c r="B36" s="24" t="s">
        <v>12</v>
      </c>
      <c r="C36" s="6">
        <f>C37+C38</f>
        <v>32661.31</v>
      </c>
      <c r="D36" s="17">
        <f>D37+D38</f>
        <v>31136.75</v>
      </c>
      <c r="E36" s="37">
        <f t="shared" si="0"/>
        <v>95.3</v>
      </c>
    </row>
    <row r="37" spans="1:5" ht="15.75">
      <c r="A37" s="21"/>
      <c r="B37" s="24" t="s">
        <v>3</v>
      </c>
      <c r="C37" s="5">
        <v>1914.78</v>
      </c>
      <c r="D37" s="15">
        <v>1914.78</v>
      </c>
      <c r="E37" s="37">
        <f t="shared" si="0"/>
        <v>100</v>
      </c>
    </row>
    <row r="38" spans="1:5" ht="15.75">
      <c r="A38" s="21"/>
      <c r="B38" s="24" t="s">
        <v>72</v>
      </c>
      <c r="C38" s="5">
        <f>17233+13513.53</f>
        <v>30746.53</v>
      </c>
      <c r="D38" s="15">
        <f>15708.44+13513.53</f>
        <v>29221.97</v>
      </c>
      <c r="E38" s="37">
        <f t="shared" si="0"/>
        <v>95</v>
      </c>
    </row>
    <row r="39" spans="1:5" ht="31.5">
      <c r="A39" s="21" t="s">
        <v>33</v>
      </c>
      <c r="B39" s="24" t="s">
        <v>32</v>
      </c>
      <c r="C39" s="5">
        <f>C40+C41</f>
        <v>2099.29</v>
      </c>
      <c r="D39" s="5">
        <f>D40+D41</f>
        <v>2099.29</v>
      </c>
      <c r="E39" s="37">
        <f t="shared" si="0"/>
        <v>100</v>
      </c>
    </row>
    <row r="40" spans="1:5" ht="15.75">
      <c r="A40" s="21"/>
      <c r="B40" s="24" t="s">
        <v>3</v>
      </c>
      <c r="C40" s="5">
        <v>210.29</v>
      </c>
      <c r="D40" s="15">
        <v>210.29</v>
      </c>
      <c r="E40" s="37">
        <f t="shared" si="0"/>
        <v>100</v>
      </c>
    </row>
    <row r="41" spans="1:5" ht="15.75">
      <c r="A41" s="21"/>
      <c r="B41" s="24" t="s">
        <v>72</v>
      </c>
      <c r="C41" s="5">
        <v>1889</v>
      </c>
      <c r="D41" s="15">
        <v>1889</v>
      </c>
      <c r="E41" s="37">
        <f t="shared" si="0"/>
        <v>100</v>
      </c>
    </row>
    <row r="42" spans="1:5" s="43" customFormat="1" ht="31.5">
      <c r="A42" s="25" t="s">
        <v>19</v>
      </c>
      <c r="B42" s="33" t="s">
        <v>16</v>
      </c>
      <c r="C42" s="44">
        <f>C43+C45+C48+C50</f>
        <v>66577.28</v>
      </c>
      <c r="D42" s="44">
        <f>D43+D45+D48+D50+0.01</f>
        <v>65353.83</v>
      </c>
      <c r="E42" s="42">
        <f t="shared" si="0"/>
        <v>98.2</v>
      </c>
    </row>
    <row r="43" spans="1:5" ht="47.25">
      <c r="A43" s="21" t="s">
        <v>8</v>
      </c>
      <c r="B43" s="24" t="s">
        <v>40</v>
      </c>
      <c r="C43" s="5">
        <f>C44</f>
        <v>10475.93</v>
      </c>
      <c r="D43" s="5">
        <f>D44</f>
        <v>10359.14</v>
      </c>
      <c r="E43" s="37">
        <f t="shared" si="0"/>
        <v>98.9</v>
      </c>
    </row>
    <row r="44" spans="1:5" ht="15.75">
      <c r="A44" s="21"/>
      <c r="B44" s="24" t="s">
        <v>3</v>
      </c>
      <c r="C44" s="5">
        <v>10475.93</v>
      </c>
      <c r="D44" s="15">
        <v>10359.14</v>
      </c>
      <c r="E44" s="37">
        <f t="shared" si="0"/>
        <v>98.9</v>
      </c>
    </row>
    <row r="45" spans="1:5" ht="31.5">
      <c r="A45" s="21" t="s">
        <v>9</v>
      </c>
      <c r="B45" s="24" t="s">
        <v>13</v>
      </c>
      <c r="C45" s="5">
        <f>C46+C47</f>
        <v>17221.25</v>
      </c>
      <c r="D45" s="5">
        <f>D46+D47</f>
        <v>17221.24</v>
      </c>
      <c r="E45" s="37">
        <f t="shared" si="0"/>
        <v>100</v>
      </c>
    </row>
    <row r="46" spans="1:5" ht="15.75">
      <c r="A46" s="21"/>
      <c r="B46" s="24" t="s">
        <v>3</v>
      </c>
      <c r="C46" s="5">
        <v>12144.8</v>
      </c>
      <c r="D46" s="15">
        <v>12144.8</v>
      </c>
      <c r="E46" s="37">
        <f t="shared" si="0"/>
        <v>100</v>
      </c>
    </row>
    <row r="47" spans="1:5" ht="15.75">
      <c r="A47" s="21"/>
      <c r="B47" s="24" t="s">
        <v>71</v>
      </c>
      <c r="C47" s="5">
        <v>5076.45</v>
      </c>
      <c r="D47" s="5">
        <v>5076.44</v>
      </c>
      <c r="E47" s="37">
        <f t="shared" si="0"/>
        <v>100</v>
      </c>
    </row>
    <row r="48" spans="1:5" ht="15.75">
      <c r="A48" s="21" t="s">
        <v>10</v>
      </c>
      <c r="B48" s="24" t="s">
        <v>14</v>
      </c>
      <c r="C48" s="5">
        <f>C49</f>
        <v>37305.66</v>
      </c>
      <c r="D48" s="5">
        <f>D49</f>
        <v>36199</v>
      </c>
      <c r="E48" s="37">
        <f t="shared" si="0"/>
        <v>97</v>
      </c>
    </row>
    <row r="49" spans="1:5" ht="15.75">
      <c r="A49" s="21"/>
      <c r="B49" s="24" t="s">
        <v>3</v>
      </c>
      <c r="C49" s="5">
        <v>37305.66</v>
      </c>
      <c r="D49" s="5">
        <v>36199</v>
      </c>
      <c r="E49" s="37">
        <f t="shared" si="0"/>
        <v>97</v>
      </c>
    </row>
    <row r="50" spans="1:5" ht="15.75">
      <c r="A50" s="21" t="s">
        <v>41</v>
      </c>
      <c r="B50" s="24" t="s">
        <v>42</v>
      </c>
      <c r="C50" s="5">
        <f>C51</f>
        <v>1574.44</v>
      </c>
      <c r="D50" s="5">
        <f>D51</f>
        <v>1574.44</v>
      </c>
      <c r="E50" s="37">
        <f t="shared" si="0"/>
        <v>100</v>
      </c>
    </row>
    <row r="51" spans="1:5" ht="15.75">
      <c r="A51" s="21"/>
      <c r="B51" s="24" t="s">
        <v>3</v>
      </c>
      <c r="C51" s="5">
        <v>1574.44</v>
      </c>
      <c r="D51" s="5">
        <v>1574.44</v>
      </c>
      <c r="E51" s="37">
        <f t="shared" si="0"/>
        <v>100</v>
      </c>
    </row>
    <row r="52" spans="1:5" s="43" customFormat="1" ht="31.5">
      <c r="A52" s="39" t="s">
        <v>20</v>
      </c>
      <c r="B52" s="40" t="s">
        <v>17</v>
      </c>
      <c r="C52" s="41">
        <f>C53+C55</f>
        <v>11041.1</v>
      </c>
      <c r="D52" s="41">
        <f>D53+D55</f>
        <v>11041.03</v>
      </c>
      <c r="E52" s="42">
        <f t="shared" si="0"/>
        <v>100</v>
      </c>
    </row>
    <row r="53" spans="1:5" ht="31.5">
      <c r="A53" s="21" t="s">
        <v>73</v>
      </c>
      <c r="B53" s="24" t="s">
        <v>63</v>
      </c>
      <c r="C53" s="4">
        <f>C54</f>
        <v>196.26</v>
      </c>
      <c r="D53" s="4">
        <f>D54</f>
        <v>196.25</v>
      </c>
      <c r="E53" s="37">
        <f t="shared" si="0"/>
        <v>100</v>
      </c>
    </row>
    <row r="54" spans="1:5" ht="15.75">
      <c r="A54" s="21"/>
      <c r="B54" s="24" t="s">
        <v>3</v>
      </c>
      <c r="C54" s="4">
        <v>196.26</v>
      </c>
      <c r="D54" s="4">
        <v>196.25</v>
      </c>
      <c r="E54" s="37">
        <f t="shared" si="0"/>
        <v>100</v>
      </c>
    </row>
    <row r="55" spans="1:5" ht="47.25">
      <c r="A55" s="21" t="s">
        <v>74</v>
      </c>
      <c r="B55" s="24" t="s">
        <v>70</v>
      </c>
      <c r="C55" s="4">
        <f>C56+C57</f>
        <v>10844.84</v>
      </c>
      <c r="D55" s="4">
        <f>D56+D57</f>
        <v>10844.78</v>
      </c>
      <c r="E55" s="37">
        <f t="shared" si="0"/>
        <v>100</v>
      </c>
    </row>
    <row r="56" spans="1:5" ht="15.75">
      <c r="A56" s="21"/>
      <c r="B56" s="24" t="s">
        <v>3</v>
      </c>
      <c r="C56" s="4">
        <v>7611.84</v>
      </c>
      <c r="D56" s="4">
        <v>7611.78</v>
      </c>
      <c r="E56" s="37">
        <f t="shared" si="0"/>
        <v>100</v>
      </c>
    </row>
    <row r="57" spans="1:5" ht="15.75">
      <c r="A57" s="21"/>
      <c r="B57" s="24" t="s">
        <v>72</v>
      </c>
      <c r="C57" s="4">
        <f>1684+1000+549</f>
        <v>3233</v>
      </c>
      <c r="D57" s="4">
        <f>1684+1000+549</f>
        <v>3233</v>
      </c>
      <c r="E57" s="37">
        <f t="shared" si="0"/>
        <v>100</v>
      </c>
    </row>
    <row r="58" spans="1:5" ht="15.75">
      <c r="A58" s="21"/>
      <c r="B58" s="33" t="s">
        <v>31</v>
      </c>
      <c r="C58" s="4">
        <v>26682.92</v>
      </c>
      <c r="D58" s="38">
        <f>D29-D10</f>
        <v>21108.74</v>
      </c>
      <c r="E58" s="37">
        <f t="shared" si="0"/>
        <v>79.1</v>
      </c>
    </row>
    <row r="67" ht="15.75">
      <c r="B67" s="2" t="s">
        <v>65</v>
      </c>
    </row>
    <row r="68" ht="15.75">
      <c r="B68" s="2" t="s">
        <v>66</v>
      </c>
    </row>
  </sheetData>
  <sheetProtection/>
  <mergeCells count="1">
    <mergeCell ref="A6:E6"/>
  </mergeCells>
  <printOptions/>
  <pageMargins left="1.1811023622047245" right="0.3937007874015748" top="0.7874015748031497" bottom="0.7874015748031497" header="0.5118110236220472" footer="0.5118110236220472"/>
  <pageSetup firstPageNumber="118" useFirstPageNumber="1" fitToHeight="0" horizontalDpi="600" verticalDpi="600" orientation="portrait" paperSize="9" scale="7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2014-03-26T08:44:47Z</cp:lastPrinted>
  <dcterms:created xsi:type="dcterms:W3CDTF">2005-12-28T19:43:42Z</dcterms:created>
  <dcterms:modified xsi:type="dcterms:W3CDTF">2014-06-03T03:53:10Z</dcterms:modified>
  <cp:category/>
  <cp:version/>
  <cp:contentType/>
  <cp:contentStatus/>
</cp:coreProperties>
</file>