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4970" windowHeight="9960" tabRatio="601" activeTab="0"/>
  </bookViews>
  <sheets>
    <sheet name="Доходы " sheetId="1" r:id="rId1"/>
  </sheets>
  <definedNames>
    <definedName name="Z_129B55F0_9007_4D59_B760_274E5A904044_.wvu.PrintTitles" localSheetId="0" hidden="1">'Доходы '!$6:$6</definedName>
    <definedName name="Z_129B55F0_9007_4D59_B760_274E5A904044_.wvu.Rows" localSheetId="0" hidden="1">'Доходы '!$17:$17,'Доходы '!$75:$75,'Доходы '!$85:$85,'Доходы '!$120:$120,'Доходы '!$199:$199</definedName>
    <definedName name="_xlnm.Print_Titles" localSheetId="0">'Доходы '!$6:$6</definedName>
  </definedNames>
  <calcPr fullCalcOnLoad="1"/>
</workbook>
</file>

<file path=xl/sharedStrings.xml><?xml version="1.0" encoding="utf-8"?>
<sst xmlns="http://schemas.openxmlformats.org/spreadsheetml/2006/main" count="433" uniqueCount="395">
  <si>
    <t>Код бюджетной классификации Российской Федерации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</si>
  <si>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</si>
  <si>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</si>
  <si>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</si>
  <si>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</si>
  <si>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</si>
  <si>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</si>
  <si>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</si>
  <si>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</si>
  <si>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 xml:space="preserve"> 182 1 01 02022 01 0000 110</t>
  </si>
  <si>
    <t xml:space="preserve"> 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</si>
  <si>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</si>
  <si>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</si>
  <si>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</si>
  <si>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</si>
  <si>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</si>
  <si>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</si>
  <si>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</si>
  <si>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182 1 06 01020 04 0000 110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</si>
  <si>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</si>
  <si>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182 1 06 06000 00 0000 110</t>
  </si>
  <si>
    <t>Земельный налог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</si>
  <si>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</si>
  <si>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</si>
  <si>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</si>
  <si>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</si>
  <si>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000  1 08 00000 00 0000 000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</si>
  <si>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</si>
  <si>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</si>
  <si>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</si>
  <si>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</si>
  <si>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</si>
  <si>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</si>
  <si>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</si>
  <si>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</si>
  <si>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</si>
  <si>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</si>
  <si>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 xml:space="preserve"> 182 1 09 07000 00 0000 110</t>
  </si>
  <si>
    <t>Прочие налоги и сборы (по отмененным местным налогам и сборам)</t>
  </si>
  <si>
    <t xml:space="preserve"> 182 1 09 07050 04 0000 110</t>
  </si>
  <si>
    <t>Прочие местные налоги и сборы, мобилизуемые на территориях городских округов</t>
  </si>
  <si>
    <t>000 1 11 000000 00 0000 000</t>
  </si>
  <si>
    <t>ДОХОДЫ ОТ ИСПОЛЬЗОВАНИЯ ИМУЩЕСТВА, НАХОДЯЩЕГОСЯ В ГОСУДАРСТВЕННОЙИ МУНИЦИПАЛЬНОЙ СОБСТВЕННОСТИ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</si>
  <si>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</si>
  <si>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</si>
  <si>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809 1 11 05000 00 0000 120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</si>
  <si>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</si>
  <si>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809 1 11 05011 04 0000 120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</si>
  <si>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</si>
  <si>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809 1 11 05012 04 0000 120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</si>
  <si>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</si>
  <si>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809 1 11 05024 04 0000 120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</si>
  <si>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</si>
  <si>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</si>
  <si>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</si>
  <si>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</si>
  <si>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</si>
  <si>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 xml:space="preserve"> 806 1 11 08044 04 0002 120</t>
  </si>
  <si>
    <t xml:space="preserve"> 809 1 11 08044 04 0003 120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</si>
  <si>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</si>
  <si>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000 1 12 000000 00 0000 000</t>
  </si>
  <si>
    <t xml:space="preserve">ПЛАТЕЖИ ЗА ПОЛЬЗОВАНИЕ ПРИРОДНЫМИ РЕСУРСАМИ 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</si>
  <si>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</si>
  <si>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</si>
  <si>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</si>
  <si>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</si>
  <si>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</si>
  <si>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</si>
  <si>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188 1 13 03040 04 0002 130</t>
  </si>
  <si>
    <t>Прочие доходы бюджетов городских округов от оказания платных услуг и компенсации затрат государства (плата от лиц, помещенных в медвытрезвитель)</t>
  </si>
  <si>
    <t>000 1 14 00000 00 0000 000</t>
  </si>
  <si>
    <t>ДОХОДЫ ОТ ПРОДАЖИ МАТЕРИАЛЬНЫХ И НЕМАТЕРИАЛЬНЫХ АКТИВОВ</t>
  </si>
  <si>
    <t>809 1 14 02030 04 0000 410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</si>
  <si>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</si>
  <si>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</si>
  <si>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</si>
  <si>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</si>
  <si>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</si>
  <si>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>000 1 16 00000 00 0000 000</t>
  </si>
  <si>
    <t>ШТРАФЫ, САНКЦИИ, ВОЗМЕЩЕНИЕ УЩЕРБА</t>
  </si>
  <si>
    <t>182 1 16 03010 01 0000 140</t>
  </si>
  <si>
    <t xml:space="preserve">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</si>
  <si>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</si>
  <si>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</si>
  <si>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</si>
  <si>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</si>
  <si>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</si>
  <si>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</si>
  <si>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177 1 16 27000 01 0000 140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</si>
  <si>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</si>
  <si>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</si>
  <si>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</si>
  <si>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правонарушение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</si>
  <si>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</si>
  <si>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</si>
  <si>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</si>
  <si>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</si>
  <si>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</si>
  <si>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</si>
  <si>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</si>
  <si>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</si>
  <si>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000 1 19 00000 00 0000 000</t>
  </si>
  <si>
    <t>ВОЗВРАТ ОСТАТКОВ СУБСИДИЙ И СУБВЕНЦИЙ ПРОШЛЫХ ЛЕТ</t>
  </si>
  <si>
    <t>803 1 19 0400 04 0000 151</t>
  </si>
  <si>
    <t>Возврат остатков субсидий и субвенций от бюджетов городских округов</t>
  </si>
  <si>
    <t xml:space="preserve"> 803 2 00 00000 00 0000 000</t>
  </si>
  <si>
    <t>БЕЗВОЗМЕЗДНЫЕ ПОСТУПЛЕНИЯ</t>
  </si>
  <si>
    <t>803 2 02 01000 00 0000 151</t>
  </si>
  <si>
    <t>Дотации от других бюджетов бюджетной системы Российской Федерации</t>
  </si>
  <si>
    <t xml:space="preserve"> 803 2 02 01007 04 0000 151</t>
  </si>
  <si>
    <t xml:space="preserve">Дотации бюджетам закрытых административно-территориальных образований </t>
  </si>
  <si>
    <t>803 2 02 01003 04 0000 151</t>
  </si>
  <si>
    <t xml:space="preserve">Дотации бюджетам городских округов на поддержку мер по обеспечению сбалансированности бюджетов 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</si>
  <si>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</si>
  <si>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</si>
  <si>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</si>
  <si>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</si>
  <si>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803 2 02 02026 04 0000 151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</si>
  <si>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</si>
  <si>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</si>
  <si>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</si>
  <si>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803 2 02 02039 04 0000 151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</si>
  <si>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</si>
  <si>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803 2 02 02021 04 0000 151</t>
  </si>
  <si>
    <t>Субвенции бюджетам городских округов на переселение граждан закрытых административно-территориальных образований</t>
  </si>
  <si>
    <t>Прочие субвенции, зачисляемые в бюджеты городских округов</t>
  </si>
  <si>
    <t>в т.ч. Субвенции из областного Фонда компенсаций</t>
  </si>
  <si>
    <t>803 2 02 02008 04 0000 151</t>
  </si>
  <si>
    <t>803 2 02 02040 04 0001 151</t>
  </si>
  <si>
    <t>Субвенции на предоставление субсидий  гражданам на оплату жилья и коммунальных услуг</t>
  </si>
  <si>
    <t>Субвенция на обеспечение предоставления субсидий гражданам на оплату жилого помещения и коммунальных услуг</t>
  </si>
  <si>
    <t>803 2 02 02043 04 0001 151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</si>
  <si>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</si>
  <si>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803 2 02 02044 04 0000 151</t>
  </si>
  <si>
    <t>Субвенции бюджетам городских округов на цели равного с МВД повышения денежного довольствия сотрудникам и зарплаты работникам  подразделений милиции общественной безопасности, содержащихся за счет средств местного бюджета</t>
  </si>
  <si>
    <t>803 2 02 02051 04 0002 151</t>
  </si>
  <si>
    <t>Субвенция на содержание приемных семей</t>
  </si>
  <si>
    <t>803 2 02 02051 04 0001 151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</si>
  <si>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</si>
  <si>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803 2 02 02043 04 0003 151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</si>
  <si>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</si>
  <si>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803 2 02 02043 04 0002 151</t>
  </si>
  <si>
    <t>Субвенции на создание и обеспечение деятельности комиссий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</si>
  <si>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</si>
  <si>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803 2 02 02043 04 0004 151</t>
  </si>
  <si>
    <t>803 2 02 02043 04 0005 151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</si>
  <si>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</si>
  <si>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803 2 02 02043 04 0006 151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</si>
  <si>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</si>
  <si>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</t>
  </si>
  <si>
    <t>в том числе:</t>
  </si>
  <si>
    <t xml:space="preserve">            ФОТ с начислениями</t>
  </si>
  <si>
    <t xml:space="preserve">            методическая литература</t>
  </si>
  <si>
    <t xml:space="preserve">            прочие текущие расходы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</si>
  <si>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</si>
  <si>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 xml:space="preserve">Субвенции на возмещение расходов при установлении уровня оплаты населением услуг по горячему водоснабжению, отоплению в размере 90% 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</si>
  <si>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</si>
  <si>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Субвенции на реализацию мероприятий областной целевой программы "Модернизация коммунальной инфраструктуры Томской области в 2006-2010 гг."</t>
  </si>
  <si>
    <t>Субвенции на организацию физкультурно-оздоровительной работы с населением по месту жительства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</si>
  <si>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</si>
  <si>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803 2 02 04000 00 0000 151</t>
  </si>
  <si>
    <t>Субсидии от других бюджетов бюджетной системы Российской Федерации</t>
  </si>
  <si>
    <t>803 2 02 04999 04 0000 151</t>
  </si>
  <si>
    <t>Прочие субсидии бюджетам городских округов</t>
  </si>
  <si>
    <t>803 2 02 04999 04 0001 151</t>
  </si>
  <si>
    <t>Субсидии на ремонт муниципальных объектов социальной сферы</t>
  </si>
  <si>
    <t>803 2 02 04999 04 0002 151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</si>
  <si>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</si>
  <si>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</si>
  <si>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</si>
  <si>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</si>
  <si>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</si>
  <si>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</si>
  <si>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</si>
  <si>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000 3 02 01040 04 0011 130</t>
  </si>
  <si>
    <t>000 3 02 01040 04 0012 130</t>
  </si>
  <si>
    <t>000 3 02 02040 04 0000 440</t>
  </si>
  <si>
    <t>000 3 03 00000 00 0000 000</t>
  </si>
  <si>
    <t>БЕЗВОЗМЕЗДНЫЕ ПОСТУПЛЕНИЯ ОТ ПРЕДПРИНИМАТЕЛЬСКОЙ И ИНОЙ ПРИНОСЯЩЕЙ ДОХОД ДЕЯТЕЛЬНОСТИ</t>
  </si>
  <si>
    <t>000 3 03 01040 04 0000 151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</si>
  <si>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</si>
  <si>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</si>
  <si>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</si>
  <si>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000 3 03 02040 04 0011 180</t>
  </si>
  <si>
    <t>Прочие безвозмездные поступления (оздоровительная кампания)</t>
  </si>
  <si>
    <t>000 3 03 02040 04 0012 180</t>
  </si>
  <si>
    <t>Прочие безвозмездные поступления (прочие)</t>
  </si>
  <si>
    <t>ВСЕГО ДОХОДОВ</t>
  </si>
  <si>
    <t>в том числе с территории</t>
  </si>
  <si>
    <t>Доходы от продажи услуг (оздоровительная кампания), в т.ч.:</t>
  </si>
  <si>
    <t>807 3 02 01040 04 0011 130</t>
  </si>
  <si>
    <t>Управление образования</t>
  </si>
  <si>
    <t>МОУ ЗАТО Северск ДОД ДЮСШ НВС "Русь"</t>
  </si>
  <si>
    <t>897 3 02 01040 04 0011 130</t>
  </si>
  <si>
    <t>898 3 02 01040 04 0011 130</t>
  </si>
  <si>
    <t>899 3 02 01040 04 0011 130</t>
  </si>
  <si>
    <t>901 3 02 01040 04 0011 130</t>
  </si>
  <si>
    <t>МОУ ЗАТО Северск ДОД СДЮСШОР гимнастики им.Р.Кузнецова</t>
  </si>
  <si>
    <t>МОУ ЗАТО Северск ДОД СДЮСШОР по лёгкой атлетике</t>
  </si>
  <si>
    <t>МОУ ЗАТО Северск ДОД СДЮСШОР им.Л.Егоровой</t>
  </si>
  <si>
    <t>МОУ ЗАТО Северск ДОД СДЮСШ хоккея и футбола "Смена"</t>
  </si>
  <si>
    <t>902 3 02 01040 04 0011 130</t>
  </si>
  <si>
    <t>894 3 02 01040 04 0011 130</t>
  </si>
  <si>
    <t>МОУ ЗАТО Северск ДОД СДЮСШОР "Лидер"</t>
  </si>
  <si>
    <t>МОУ ЗАТО Северск ДОД СДЮСШОР "Янтарь"</t>
  </si>
  <si>
    <t>895 3 02 01040 04 0011 130</t>
  </si>
  <si>
    <t>907 3 02 01040 04 0011 130</t>
  </si>
  <si>
    <t>906 3 02 01040 04 0011 130</t>
  </si>
  <si>
    <t>908 3 02 01040 04 0011 130</t>
  </si>
  <si>
    <t>МУ ОЛ "Зелёный мыс"</t>
  </si>
  <si>
    <t>МУ ДОЛ "Берёзка"</t>
  </si>
  <si>
    <t>МУ ДОЛ "Восход"</t>
  </si>
  <si>
    <t>Доходы от продажи услуг (прочие), в т.ч.:</t>
  </si>
  <si>
    <t>807 3 02 01040 04 0012 130</t>
  </si>
  <si>
    <t xml:space="preserve"> 811 3 02 01040 04 0012 130</t>
  </si>
  <si>
    <t>МУ по сертификации продукции и услуг</t>
  </si>
  <si>
    <t xml:space="preserve"> 894 3 02 01040 04 0012 130</t>
  </si>
  <si>
    <t xml:space="preserve"> 909 3 02 01040 04 0012 130</t>
  </si>
  <si>
    <t xml:space="preserve"> 910 3 02 01040 04 0012 130</t>
  </si>
  <si>
    <t>911 3 02 01040 04 0012 130</t>
  </si>
  <si>
    <t xml:space="preserve"> 912 3 02 01040 04 0012 130</t>
  </si>
  <si>
    <t xml:space="preserve"> 913 3 02 01040 04 0012 130</t>
  </si>
  <si>
    <t>914 3 02 01040 04 0012 130</t>
  </si>
  <si>
    <t>915 3 02 01040 04 0012 130</t>
  </si>
  <si>
    <t>917 3 02 01040 04 0012 130</t>
  </si>
  <si>
    <t>921 3 02 01040 04 0012 130</t>
  </si>
  <si>
    <t>МУ "Центральная городская библиотека"</t>
  </si>
  <si>
    <t>МУ "Центральная детская библиотека"</t>
  </si>
  <si>
    <t>МУ "Музей"</t>
  </si>
  <si>
    <t>МУ "Самусьский центр культуры"</t>
  </si>
  <si>
    <t>МУ "Молодёжный театр "Наш мир"</t>
  </si>
  <si>
    <t>МУ "Северский музыкальный театр"</t>
  </si>
  <si>
    <t>МУ "Театр для детей и юношества"</t>
  </si>
  <si>
    <t>МУ "Северский природный парк"</t>
  </si>
  <si>
    <t>МУ СМИ газета "Диалог"</t>
  </si>
  <si>
    <t>Доходы от продажи товаров, осуществляемой учреждениями, находящимися в ведении органов местного самоуправления городских округов, в т.ч.</t>
  </si>
  <si>
    <t>807 3 02 02040 04 0000 440</t>
  </si>
  <si>
    <t>Управление образования (вечерняя школа №79-УПМ)</t>
  </si>
  <si>
    <t>807 3 03 02040 04 0012 180</t>
  </si>
  <si>
    <t>898 3 03 02040 04 0012 180</t>
  </si>
  <si>
    <t>901 3 03 02040 04 0012 180</t>
  </si>
  <si>
    <t>909 3 03 02040 04 0012 180</t>
  </si>
  <si>
    <t>910 3 03 02040 04 0012 180</t>
  </si>
  <si>
    <t>917 3 03 02040 04 0012 180</t>
  </si>
  <si>
    <t>803 2 02 02038 04 0000 151</t>
  </si>
  <si>
    <t>914 3 02 02040 04 0012 180</t>
  </si>
  <si>
    <t>915 3 02 02040 04 0012 180</t>
  </si>
  <si>
    <t>Субвенции на реализацию областной целевой программы "Обеспечение безопасности дорожного движения  2007-2009 годы"</t>
  </si>
  <si>
    <t>182 1 01 02010 01 0000 110</t>
  </si>
  <si>
    <t xml:space="preserve"> 182 1 01 02040 01 0000 110</t>
  </si>
  <si>
    <t>Налог на доходы физических лиц,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</si>
  <si>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</si>
  <si>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</si>
  <si>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</si>
  <si>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</si>
  <si>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</si>
  <si>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809 1 11 07014 04 0000 120</t>
  </si>
  <si>
    <t>Доходы от перечислений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</si>
  <si>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188 1 13 03040 04 0003 130</t>
  </si>
  <si>
    <t>188 1 13 03040 04 0004 130</t>
  </si>
  <si>
    <t>Прочие доходы бюджетов городских округов от оказания платных услуг и компенсации затрат государства (дебиторская задолженность прошлых лет)</t>
  </si>
  <si>
    <t>Прочие доходы бюджетов городских округов от оказания платных услуг и компенсации затрат государства (возврат субсидий ЖКХ)</t>
  </si>
  <si>
    <t>807 1 15 02040 04 0000 140</t>
  </si>
  <si>
    <t>000 1 17 00000 00 0000 000</t>
  </si>
  <si>
    <t>ПРОЧИЕ НЕНАЛОГОВЫЕ ДОХОДЫ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</si>
  <si>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</si>
  <si>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</si>
  <si>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</si>
  <si>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</si>
  <si>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809 1 17 01040 04 0000 180</t>
  </si>
  <si>
    <t>Невыясненные поступления, зачисляемые в бюджеты городских округов</t>
  </si>
  <si>
    <t>816 1 17 05040 04 0000 180</t>
  </si>
  <si>
    <t xml:space="preserve"> 182 1 16 06000 01 0000 140</t>
  </si>
  <si>
    <t xml:space="preserve"> 182 1 16 08000 01 0000 140</t>
  </si>
  <si>
    <t>322 1 16 21040 04 0000 140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</si>
  <si>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</si>
  <si>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072 1 16 25060 01 0000 140</t>
  </si>
  <si>
    <t>Денежные взыскания (штрафы) за нарушение земельного законодательства</t>
  </si>
  <si>
    <t xml:space="preserve"> 908 3 02 01040 04 0012 130</t>
  </si>
  <si>
    <t>081 1 16 90040 04 0000 140</t>
  </si>
  <si>
    <t>182 1 16 90040 04 0000 140</t>
  </si>
  <si>
    <t>192 1 16 90040 04 0000 140</t>
  </si>
  <si>
    <t>806 1 16 90040 04 0000 140</t>
  </si>
  <si>
    <t>807 1 16 90040 04 0000 140</t>
  </si>
  <si>
    <t>816 1 16 90040 04 0000 140</t>
  </si>
  <si>
    <t>917 1 16 90040 04 0000 140</t>
  </si>
  <si>
    <t>914 1 16 90040 04 0000 140</t>
  </si>
  <si>
    <t>(тыс.руб.)</t>
  </si>
  <si>
    <t>Платежи, взимаемые организациями городских округов за выполнение определенных функций (родительская плата за содержание детей в интернате)</t>
  </si>
  <si>
    <t>000  1 07 00000 00 0000 000</t>
  </si>
  <si>
    <t>НАЛОГИ, СБОРЫ И РЕГУЛЯРНЫЕ ПЛАТЕЖИ ЗА ПОЛЬЗОВАНИЕ ПРИРОДНЫМИ РЕСУРСАМИ</t>
  </si>
  <si>
    <t>182  1 07 01020 01 0000 110</t>
  </si>
  <si>
    <t>Налог на добычу полезных ископаемых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</si>
  <si>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Российской Федерации</t>
  </si>
  <si>
    <t>809 1 14 01040 04 0000 410</t>
  </si>
  <si>
    <t>Доходы бюджетов городских округов от продажи квартир</t>
  </si>
  <si>
    <t>809 1 14 02031 04 0000 410</t>
  </si>
  <si>
    <t>Доходы от реализации имущества муниципальных унитарных предприятий, созданных городскими округами (в части реализации основных средств по указанному имуществу)</t>
  </si>
  <si>
    <t>809 1 14 02032 04 0000 410</t>
  </si>
  <si>
    <t>Доходы от реализации имущества, находящего в оперативном управлении учреждений, находящихся в ведении органов управления городских округов (в части реализации основных средств по указанному имуществу)</t>
  </si>
  <si>
    <t>809 1 14 02033 04 0000 410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</si>
  <si>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</si>
  <si>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388 1 16 28000 01 0000 140</t>
  </si>
  <si>
    <t>820 1 16 90040 04 0000 140</t>
  </si>
  <si>
    <t>803 2 02 02025 04 0020 151</t>
  </si>
  <si>
    <t>803 2 02 02050 04 0070 151</t>
  </si>
  <si>
    <t>803 2 02 02025 04 0080 151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</si>
  <si>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маршрутам</t>
  </si>
  <si>
    <t>Субвенции на реконструкцию и модернизацию котельных, использующих в качестве топлива нефть, и (или) на компенсацию электроснабжающим организациям убытков, связанных с ростом цен на нефть , №18-ОЗ от 12.01.2007г.</t>
  </si>
  <si>
    <t>803 2 02 04008 04 0000 151</t>
  </si>
  <si>
    <t>Субсидии бюджетам городских округов на предоставление субсидий молодым семьям для приобоетения жилья (из Федерального бюджета)</t>
  </si>
  <si>
    <t>803 2 02 04999 04 0004 151</t>
  </si>
  <si>
    <t>Субсидии на реализацию областной целевой программы "Предоставление молодым семьям гос.поддержки на приобретение (строительство) жилья на территории Томской области на 2006-2010 годы" (из областного бюджета)</t>
  </si>
  <si>
    <t>803 3 02 02040 04 0011 180</t>
  </si>
  <si>
    <t>Финансовое управление (средства ФСС)</t>
  </si>
  <si>
    <t xml:space="preserve"> 809 1 08 07150 01 1000 110</t>
  </si>
  <si>
    <t xml:space="preserve"> 806 1 08 07140 01 1000 110</t>
  </si>
  <si>
    <t>188 1 08 07140 01 1000 110</t>
  </si>
  <si>
    <t>182 1 08 03010 01 1000 110</t>
  </si>
  <si>
    <t>000 1 08 07140 01 1000 110</t>
  </si>
  <si>
    <t>Государственная пошлина за выдачу разрешения на установку рекламной конструкции</t>
  </si>
  <si>
    <t xml:space="preserve"> 182 1 09 07030 04 2000 110</t>
  </si>
  <si>
    <t>Целевые сборы с граждан и предприятий</t>
  </si>
  <si>
    <t xml:space="preserve"> 188 1 16 06000 01 0000 140</t>
  </si>
  <si>
    <t xml:space="preserve"> 188 1 16 08000 01 0000 140</t>
  </si>
  <si>
    <t>188 1 16 28000 01 0000 140</t>
  </si>
  <si>
    <t>141 1 16 28000 01 0000 140</t>
  </si>
  <si>
    <t>177 1 16 90040 04 0000 140</t>
  </si>
  <si>
    <t>498 1 16 90040 04 0000 140</t>
  </si>
  <si>
    <t>914 3 02 02040 04 0000 440</t>
  </si>
  <si>
    <t>895 3 03 02040 04 0012 180</t>
  </si>
  <si>
    <t xml:space="preserve"> 803 2 02 01002 04 0000 151</t>
  </si>
  <si>
    <t xml:space="preserve">Дотации на поддержку по обеспечению сбалансированнсти бюджетов закрытых административно-территориальных образований </t>
  </si>
  <si>
    <t>952 1 16 90040 04 0000 140</t>
  </si>
  <si>
    <t>Прочие неналоговые доходы бюджетов городских округов (МП Лесное хозяйство)</t>
  </si>
  <si>
    <t>803 2 02 02025 04 0090 151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</si>
  <si>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</si>
  <si>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803 2 02 02025 04 0000 151</t>
  </si>
  <si>
    <t>803 2 02 02025 04 0010 151</t>
  </si>
  <si>
    <t>803 2 02 02025 04 0011 151</t>
  </si>
  <si>
    <t>803 2 02 02025 04 0012 151</t>
  </si>
  <si>
    <t>803 2 02 02025 04 0013 151</t>
  </si>
  <si>
    <t>803 2 02 02025 04 0030 151</t>
  </si>
  <si>
    <t>803 2 02 02025 04 0040 151</t>
  </si>
  <si>
    <t>803 2 02 02025 04 0050 151</t>
  </si>
  <si>
    <t>803 2 02 02025 04 0060 151</t>
  </si>
  <si>
    <t>803 2 02 02025 04 0100 151</t>
  </si>
  <si>
    <t>803 2 02 04057 04 0000 151</t>
  </si>
  <si>
    <t>Субсидии бюджетам городских округов на переселение граждан из аварийного жилищного фонда</t>
  </si>
  <si>
    <t>803 2 02 04056 04 0000 151</t>
  </si>
  <si>
    <t>Субсидии бюджетам городских округов на проведение капитального ремонта  многоквартирных домов</t>
  </si>
  <si>
    <t>803 2 02 04999 04 0005 151</t>
  </si>
  <si>
    <t>Субсидии на внедрение инновационных образовательных программ в государственных и муниципальных общеобразовательных школах Томской области</t>
  </si>
  <si>
    <t>803 2 02 04999 04 0007 151</t>
  </si>
  <si>
    <t>803 2 02 04999 04 0008 151</t>
  </si>
  <si>
    <t>Субсидии на реализацию подпрограммы "Обеспечение земельных участков коммунальной инфраструктурой в целях жилищного строительства"  федеральной  целевой программы "Жилище" на 2002-2010 годы</t>
  </si>
  <si>
    <t>Субсидии на строительство автодороги ул.Ленина- Ленинградская в г. Северске</t>
  </si>
  <si>
    <t xml:space="preserve"> 952 1 08 07140 01 1000 110</t>
  </si>
  <si>
    <t xml:space="preserve"> 952 1 11 08044 04 0002 120</t>
  </si>
  <si>
    <t xml:space="preserve">Прочие поступления от использования имущества, находящегося в собственности городских округов (плата за наем жилых помещений) (УЖКХ,ТиС) </t>
  </si>
  <si>
    <t xml:space="preserve">Прочие поступления от использования имущества, находящегося в собственности городских округов (плата за наем жилых помещений) (УКС,ЖКХ,ТиС) </t>
  </si>
  <si>
    <t>952 1 13 03040 04 0005 130</t>
  </si>
  <si>
    <t>Прочие доходы бюджетов городских округов от оказания платных услуг и компенсации затрат государства (компенсация за квартиры)</t>
  </si>
  <si>
    <t>% исполнения 
к плану
2007 года</t>
  </si>
  <si>
    <t>809 1 17 05040 04 0000 180</t>
  </si>
  <si>
    <t>Прочие неналоговые доходы бюджетов городских округов (Управление имущественных отношений)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</si>
  <si>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</si>
  <si>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</si>
  <si>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 xml:space="preserve"> 182 1 01 02030 01 0000 110</t>
  </si>
  <si>
    <t>809 1 11 01040 04 0000 120</t>
  </si>
  <si>
    <t>Дивиденды по акциям и доходы от прочих форм участия в капитале, находящихся в собственности городских округов</t>
  </si>
  <si>
    <t>086 1 16 90040 04 0000 140</t>
  </si>
  <si>
    <t>803 2 02 04030 04 0000 151</t>
  </si>
  <si>
    <t>803 2 02 04044 04 0000 151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</si>
  <si>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</si>
  <si>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Субсидии бюджетам городских округов на обеспечение автомобильными дорогами новых микрорайонов массовой малоэтажной и многоквартирной застройки</t>
  </si>
  <si>
    <t>Отчет об исполнении доходов бюджета  ЗАТО Северск
 за   2007 год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</si>
  <si>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</si>
  <si>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Утв.Думой ЗАТО Северск</t>
  </si>
  <si>
    <t>Кассовое исполнение</t>
  </si>
  <si>
    <t>Приложение  5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</si>
  <si>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</si>
  <si>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</si>
  <si>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</si>
  <si>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911 3 02 02040 04 0012 180</t>
  </si>
  <si>
    <t>912 3 02 02040 04 0012 180</t>
  </si>
  <si>
    <t>802 3 03 02040 04 0012 180</t>
  </si>
  <si>
    <t>Администрация ЗАТО Северск</t>
  </si>
  <si>
    <t>897 3 03 02040 04 0012 180</t>
  </si>
  <si>
    <t>895 3 02 02040 04 0000 440</t>
  </si>
  <si>
    <t>Черноголова Татьяна Юрьевна 77 38 83</t>
  </si>
  <si>
    <t>Холоша Евгения Анатольевна  77 39 14</t>
  </si>
  <si>
    <t>907 3 03 02040 04 0012 180</t>
  </si>
  <si>
    <t>к Решению Думы ЗАТО Северск</t>
  </si>
  <si>
    <r>
      <t xml:space="preserve">от </t>
    </r>
    <r>
      <rPr>
        <u val="single"/>
        <sz val="10"/>
        <rFont val="Times New Roman"/>
        <family val="1"/>
      </rPr>
      <t>24.04.2</t>
    </r>
    <r>
      <rPr>
        <sz val="10"/>
        <rFont val="Times New Roman"/>
        <family val="1"/>
      </rPr>
      <t>008 №_</t>
    </r>
    <r>
      <rPr>
        <u val="single"/>
        <sz val="10"/>
        <rFont val="Times New Roman"/>
        <family val="1"/>
      </rPr>
      <t>51/1</t>
    </r>
    <r>
      <rPr>
        <sz val="10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</si>
</sst>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0"/>
    <numFmt numFmtId="171" formatCode="#,##0.00_р_.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6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6" fontId="14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66" fontId="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171" fontId="3" fillId="0" borderId="0" xfId="0" applyNumberFormat="1" applyFont="1" applyAlignment="1">
      <alignment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showZeros="0" tabSelected="1" workbookViewId="0" topLeftCell="A1">
      <pane xSplit="2" ySplit="6" topLeftCell="C20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" sqref="G5"/>
    </sheetView>
  </sheetViews>
  <sheetFormatPr defaultColWidth="9.00390625" defaultRowHeight="12.75" outlineLevelRow="1"/>
  <cols>
    <col min="1" max="1" width="16.875" style="3" customWidth="1"/>
    <col min="2" max="2" width="45.75390625" style="36" customWidth="1"/>
    <col min="3" max="3" width="12.125" style="1" customWidth="1"/>
    <col min="4" max="4" width="11.625" style="7" customWidth="1"/>
    <col min="5" max="5" width="10.875" style="7" customWidth="1"/>
    <col min="6" max="11" width="9.125" style="3" customWidth="1"/>
    <col min="12" max="14" width="9.125" style="4" customWidth="1"/>
    <col min="15" max="15" width="9.125" style="5" customWidth="1"/>
    <col min="16" max="16384" width="9.125" style="6" customWidth="1"/>
  </cols>
  <sheetData>
    <row r="1" spans="1:5" ht="12.75" customHeight="1">
      <c r="A1" s="57"/>
      <c r="B1" s="35"/>
      <c r="C1" s="41"/>
      <c r="D1" s="58" t="s">
        <v>380</v>
      </c>
      <c r="E1" s="51"/>
    </row>
    <row r="2" spans="1:5" ht="14.25" customHeight="1">
      <c r="A2" s="74"/>
      <c r="B2" s="74"/>
      <c r="C2" s="74"/>
      <c r="D2" s="58" t="s">
        <v>393</v>
      </c>
      <c r="E2" s="52"/>
    </row>
    <row r="3" spans="1:5" ht="12.75" customHeight="1">
      <c r="A3" s="2"/>
      <c r="B3" s="35"/>
      <c r="C3" s="40"/>
      <c r="D3" s="58" t="s">
        <v>394</v>
      </c>
      <c r="E3" s="42"/>
    </row>
    <row r="4" spans="1:5" ht="29.25" customHeight="1">
      <c r="A4" s="50"/>
      <c r="B4" s="75" t="s">
        <v>376</v>
      </c>
      <c r="C4" s="76"/>
      <c r="D4" s="76"/>
      <c r="E4" s="3"/>
    </row>
    <row r="5" spans="1:5" ht="15" customHeight="1">
      <c r="A5" s="32"/>
      <c r="C5" s="34"/>
      <c r="D5" s="8"/>
      <c r="E5" s="49" t="s">
        <v>287</v>
      </c>
    </row>
    <row r="6" spans="1:15" s="12" customFormat="1" ht="48" customHeight="1">
      <c r="A6" s="61" t="s">
        <v>0</v>
      </c>
      <c r="B6" s="62" t="s">
        <v>1</v>
      </c>
      <c r="C6" s="59" t="s">
        <v>378</v>
      </c>
      <c r="D6" s="59" t="s">
        <v>379</v>
      </c>
      <c r="E6" s="60" t="s">
        <v>363</v>
      </c>
      <c r="F6" s="9"/>
      <c r="G6" s="9"/>
      <c r="H6" s="9"/>
      <c r="I6" s="9"/>
      <c r="J6" s="9"/>
      <c r="K6" s="9"/>
      <c r="L6" s="10"/>
      <c r="M6" s="10"/>
      <c r="N6" s="10"/>
      <c r="O6" s="11"/>
    </row>
    <row r="7" spans="1:15" s="17" customFormat="1" ht="12.75">
      <c r="A7" s="13" t="s">
        <v>2</v>
      </c>
      <c r="B7" s="37" t="s">
        <v>3</v>
      </c>
      <c r="C7" s="63">
        <f>C8+C15+C18+C24+C26+C33+C41+C54+C56+C62+C68+C71+C108+C110+C104</f>
        <v>744092.8100000002</v>
      </c>
      <c r="D7" s="63">
        <f>D8+D15+D18+D24+D26+D33+D41+D54+D56+D62+D68+D71+D108+D110+D104</f>
        <v>768313.672</v>
      </c>
      <c r="E7" s="63">
        <f aca="true" t="shared" si="0" ref="E7:E12">D7/C7*100</f>
        <v>103.25508614980433</v>
      </c>
      <c r="F7" s="14"/>
      <c r="G7" s="14"/>
      <c r="H7" s="14"/>
      <c r="I7" s="14"/>
      <c r="J7" s="14"/>
      <c r="K7" s="14"/>
      <c r="L7" s="15"/>
      <c r="M7" s="15"/>
      <c r="N7" s="15"/>
      <c r="O7" s="16"/>
    </row>
    <row r="8" spans="1:15" s="24" customFormat="1" ht="12">
      <c r="A8" s="18" t="s">
        <v>4</v>
      </c>
      <c r="B8" s="38" t="s">
        <v>5</v>
      </c>
      <c r="C8" s="63">
        <f>C9</f>
        <v>425924.78</v>
      </c>
      <c r="D8" s="63">
        <f>D9</f>
        <v>444372.47</v>
      </c>
      <c r="E8" s="63">
        <f t="shared" si="0"/>
        <v>104.3312084354425</v>
      </c>
      <c r="F8" s="3"/>
      <c r="G8" s="3"/>
      <c r="H8" s="3"/>
      <c r="I8" s="3"/>
      <c r="J8" s="3"/>
      <c r="K8" s="3"/>
      <c r="L8" s="4"/>
      <c r="M8" s="4"/>
      <c r="N8" s="4"/>
      <c r="O8" s="5"/>
    </row>
    <row r="9" spans="1:15" s="24" customFormat="1" ht="12">
      <c r="A9" s="18" t="s">
        <v>6</v>
      </c>
      <c r="B9" s="38" t="s">
        <v>7</v>
      </c>
      <c r="C9" s="64">
        <f>C11+C12+C10+C14</f>
        <v>425924.78</v>
      </c>
      <c r="D9" s="64">
        <f>D11+D12+D10+D13+D14</f>
        <v>444372.47</v>
      </c>
      <c r="E9" s="63">
        <f t="shared" si="0"/>
        <v>104.3312084354425</v>
      </c>
      <c r="F9" s="3"/>
      <c r="G9" s="3"/>
      <c r="H9" s="3"/>
      <c r="I9" s="3"/>
      <c r="J9" s="3"/>
      <c r="K9" s="3"/>
      <c r="L9" s="4"/>
      <c r="M9" s="4"/>
      <c r="N9" s="4"/>
      <c r="O9" s="5"/>
    </row>
    <row r="10" spans="1:15" s="24" customFormat="1" ht="27" customHeight="1">
      <c r="A10" s="18" t="s">
        <v>248</v>
      </c>
      <c r="B10" s="39" t="s">
        <v>250</v>
      </c>
      <c r="C10" s="65">
        <v>1530</v>
      </c>
      <c r="D10" s="65">
        <v>1771.67</v>
      </c>
      <c r="E10" s="66">
        <f t="shared" si="0"/>
        <v>115.7954248366013</v>
      </c>
      <c r="F10" s="3"/>
      <c r="G10" s="3"/>
      <c r="H10" s="3"/>
      <c r="I10" s="3"/>
      <c r="J10" s="3"/>
      <c r="K10" s="3"/>
      <c r="L10" s="4"/>
      <c r="M10" s="4"/>
      <c r="N10" s="4"/>
      <c r="O10" s="5"/>
    </row>
    <row r="11" spans="1:15" s="24" customFormat="1" ht="87" customHeight="1">
      <c r="A11" s="18" t="s">
        <v>8</v>
      </c>
      <c r="B11" s="39" t="s">
        <v>251</v>
      </c>
      <c r="C11" s="65">
        <v>421164.78</v>
      </c>
      <c r="D11" s="65">
        <v>439360.29</v>
      </c>
      <c r="E11" s="66">
        <f t="shared" si="0"/>
        <v>104.32028290684705</v>
      </c>
      <c r="F11" s="3"/>
      <c r="G11" s="3"/>
      <c r="H11" s="3"/>
      <c r="I11" s="3"/>
      <c r="J11" s="3"/>
      <c r="K11" s="3"/>
      <c r="L11" s="4"/>
      <c r="M11" s="4"/>
      <c r="N11" s="4"/>
      <c r="O11" s="5"/>
    </row>
    <row r="12" spans="1:15" s="24" customFormat="1" ht="78.75" customHeight="1">
      <c r="A12" s="18" t="s">
        <v>9</v>
      </c>
      <c r="B12" s="39" t="s">
        <v>252</v>
      </c>
      <c r="C12" s="65">
        <v>2400</v>
      </c>
      <c r="D12" s="65">
        <v>2397.52</v>
      </c>
      <c r="E12" s="66">
        <f t="shared" si="0"/>
        <v>99.89666666666666</v>
      </c>
      <c r="F12" s="3"/>
      <c r="G12" s="3"/>
      <c r="H12" s="3"/>
      <c r="I12" s="3"/>
      <c r="J12" s="3"/>
      <c r="K12" s="3"/>
      <c r="L12" s="4"/>
      <c r="M12" s="4"/>
      <c r="N12" s="4"/>
      <c r="O12" s="5"/>
    </row>
    <row r="13" spans="1:15" s="24" customFormat="1" ht="42" customHeight="1">
      <c r="A13" s="18" t="s">
        <v>368</v>
      </c>
      <c r="B13" s="39" t="s">
        <v>377</v>
      </c>
      <c r="C13" s="65"/>
      <c r="D13" s="65">
        <v>2.37</v>
      </c>
      <c r="E13" s="66"/>
      <c r="F13" s="3"/>
      <c r="G13" s="3"/>
      <c r="H13" s="3"/>
      <c r="I13" s="3"/>
      <c r="J13" s="3"/>
      <c r="K13" s="3"/>
      <c r="L13" s="4"/>
      <c r="M13" s="4"/>
      <c r="N13" s="4"/>
      <c r="O13" s="5"/>
    </row>
    <row r="14" spans="1:15" s="24" customFormat="1" ht="60">
      <c r="A14" s="18" t="s">
        <v>249</v>
      </c>
      <c r="B14" s="39" t="s">
        <v>253</v>
      </c>
      <c r="C14" s="65">
        <v>830</v>
      </c>
      <c r="D14" s="65">
        <v>840.62</v>
      </c>
      <c r="E14" s="66">
        <f aca="true" t="shared" si="1" ref="E14:E31">D14/C14*100</f>
        <v>101.27951807228916</v>
      </c>
      <c r="F14" s="3"/>
      <c r="G14" s="3"/>
      <c r="H14" s="3"/>
      <c r="I14" s="3"/>
      <c r="J14" s="3"/>
      <c r="K14" s="3"/>
      <c r="L14" s="4"/>
      <c r="M14" s="4"/>
      <c r="N14" s="4"/>
      <c r="O14" s="5"/>
    </row>
    <row r="15" spans="1:15" s="24" customFormat="1" ht="12">
      <c r="A15" s="18" t="s">
        <v>10</v>
      </c>
      <c r="B15" s="38" t="s">
        <v>11</v>
      </c>
      <c r="C15" s="64">
        <f>C16+C17</f>
        <v>33239</v>
      </c>
      <c r="D15" s="64">
        <f>D16+D17</f>
        <v>33323.31</v>
      </c>
      <c r="E15" s="66">
        <f t="shared" si="1"/>
        <v>100.25364782334006</v>
      </c>
      <c r="F15" s="3"/>
      <c r="G15" s="3"/>
      <c r="H15" s="3"/>
      <c r="I15" s="3"/>
      <c r="J15" s="3"/>
      <c r="K15" s="3"/>
      <c r="L15" s="4"/>
      <c r="M15" s="4"/>
      <c r="N15" s="4"/>
      <c r="O15" s="5"/>
    </row>
    <row r="16" spans="1:15" s="24" customFormat="1" ht="24">
      <c r="A16" s="18" t="s">
        <v>12</v>
      </c>
      <c r="B16" s="39" t="s">
        <v>13</v>
      </c>
      <c r="C16" s="65">
        <v>33239</v>
      </c>
      <c r="D16" s="65">
        <v>33323.31</v>
      </c>
      <c r="E16" s="66">
        <f t="shared" si="1"/>
        <v>100.25364782334006</v>
      </c>
      <c r="F16" s="3"/>
      <c r="G16" s="3"/>
      <c r="H16" s="3"/>
      <c r="I16" s="3"/>
      <c r="J16" s="3"/>
      <c r="K16" s="3"/>
      <c r="L16" s="4"/>
      <c r="M16" s="4"/>
      <c r="N16" s="4"/>
      <c r="O16" s="5"/>
    </row>
    <row r="17" spans="1:15" s="24" customFormat="1" ht="12" hidden="1" outlineLevel="1">
      <c r="A17" s="18" t="s">
        <v>14</v>
      </c>
      <c r="B17" s="39" t="s">
        <v>15</v>
      </c>
      <c r="C17" s="65">
        <v>0</v>
      </c>
      <c r="D17" s="65">
        <v>0</v>
      </c>
      <c r="E17" s="66" t="e">
        <f t="shared" si="1"/>
        <v>#DIV/0!</v>
      </c>
      <c r="F17" s="3"/>
      <c r="G17" s="3"/>
      <c r="H17" s="3"/>
      <c r="I17" s="3"/>
      <c r="J17" s="3"/>
      <c r="K17" s="3"/>
      <c r="L17" s="4"/>
      <c r="M17" s="4"/>
      <c r="N17" s="4"/>
      <c r="O17" s="5"/>
    </row>
    <row r="18" spans="1:15" s="24" customFormat="1" ht="12" collapsed="1">
      <c r="A18" s="18" t="s">
        <v>16</v>
      </c>
      <c r="B18" s="38" t="s">
        <v>17</v>
      </c>
      <c r="C18" s="64">
        <f>C19+C20</f>
        <v>26901.2</v>
      </c>
      <c r="D18" s="64">
        <f>D19+D20</f>
        <v>27673.82</v>
      </c>
      <c r="E18" s="66">
        <f t="shared" si="1"/>
        <v>102.87206518668313</v>
      </c>
      <c r="F18" s="3"/>
      <c r="G18" s="3"/>
      <c r="H18" s="3"/>
      <c r="I18" s="3"/>
      <c r="J18" s="3"/>
      <c r="K18" s="3"/>
      <c r="L18" s="4"/>
      <c r="M18" s="4"/>
      <c r="N18" s="4"/>
      <c r="O18" s="5"/>
    </row>
    <row r="19" spans="1:15" s="24" customFormat="1" ht="36">
      <c r="A19" s="18" t="s">
        <v>18</v>
      </c>
      <c r="B19" s="39" t="s">
        <v>19</v>
      </c>
      <c r="C19" s="65">
        <v>4543</v>
      </c>
      <c r="D19" s="65">
        <v>4655.15</v>
      </c>
      <c r="E19" s="66">
        <f t="shared" si="1"/>
        <v>102.46863306185338</v>
      </c>
      <c r="F19" s="3"/>
      <c r="G19" s="3"/>
      <c r="H19" s="3"/>
      <c r="I19" s="3"/>
      <c r="J19" s="3"/>
      <c r="K19" s="3"/>
      <c r="L19" s="4"/>
      <c r="M19" s="4"/>
      <c r="N19" s="4"/>
      <c r="O19" s="5"/>
    </row>
    <row r="20" spans="1:15" s="24" customFormat="1" ht="13.5" customHeight="1">
      <c r="A20" s="18" t="s">
        <v>20</v>
      </c>
      <c r="B20" s="38" t="s">
        <v>21</v>
      </c>
      <c r="C20" s="65">
        <f>C21+C23</f>
        <v>22358.2</v>
      </c>
      <c r="D20" s="65">
        <f>SUM(D21:D22)</f>
        <v>23018.67</v>
      </c>
      <c r="E20" s="66">
        <f t="shared" si="1"/>
        <v>102.95403923392759</v>
      </c>
      <c r="F20" s="3"/>
      <c r="G20" s="3"/>
      <c r="H20" s="3"/>
      <c r="I20" s="3"/>
      <c r="J20" s="3"/>
      <c r="K20" s="3"/>
      <c r="L20" s="4"/>
      <c r="M20" s="4"/>
      <c r="N20" s="4"/>
      <c r="O20" s="5"/>
    </row>
    <row r="21" spans="1:15" s="24" customFormat="1" ht="60">
      <c r="A21" s="18" t="s">
        <v>22</v>
      </c>
      <c r="B21" s="39" t="s">
        <v>23</v>
      </c>
      <c r="C21" s="65">
        <v>737.2</v>
      </c>
      <c r="D21" s="65">
        <v>734.07</v>
      </c>
      <c r="E21" s="66">
        <f t="shared" si="1"/>
        <v>99.57542051003799</v>
      </c>
      <c r="F21" s="3"/>
      <c r="G21" s="3"/>
      <c r="H21" s="3"/>
      <c r="I21" s="3"/>
      <c r="J21" s="3"/>
      <c r="K21" s="3"/>
      <c r="L21" s="4"/>
      <c r="M21" s="4"/>
      <c r="N21" s="4"/>
      <c r="O21" s="5"/>
    </row>
    <row r="22" spans="1:15" s="24" customFormat="1" ht="36">
      <c r="A22" s="18" t="s">
        <v>366</v>
      </c>
      <c r="B22" s="39" t="s">
        <v>367</v>
      </c>
      <c r="C22" s="65">
        <f>C23</f>
        <v>21621</v>
      </c>
      <c r="D22" s="65">
        <f>D23</f>
        <v>22284.6</v>
      </c>
      <c r="E22" s="66">
        <f t="shared" si="1"/>
        <v>103.06923824059942</v>
      </c>
      <c r="F22" s="3"/>
      <c r="G22" s="3"/>
      <c r="H22" s="3"/>
      <c r="I22" s="3"/>
      <c r="J22" s="3"/>
      <c r="K22" s="3"/>
      <c r="L22" s="4"/>
      <c r="M22" s="4"/>
      <c r="N22" s="4"/>
      <c r="O22" s="5"/>
    </row>
    <row r="23" spans="1:15" s="24" customFormat="1" ht="60">
      <c r="A23" s="18" t="s">
        <v>24</v>
      </c>
      <c r="B23" s="39" t="s">
        <v>25</v>
      </c>
      <c r="C23" s="65">
        <v>21621</v>
      </c>
      <c r="D23" s="65">
        <v>22284.6</v>
      </c>
      <c r="E23" s="66">
        <f t="shared" si="1"/>
        <v>103.06923824059942</v>
      </c>
      <c r="F23" s="3"/>
      <c r="G23" s="3"/>
      <c r="H23" s="3"/>
      <c r="I23" s="3"/>
      <c r="J23" s="3"/>
      <c r="K23" s="3"/>
      <c r="L23" s="4"/>
      <c r="M23" s="4"/>
      <c r="N23" s="4"/>
      <c r="O23" s="5"/>
    </row>
    <row r="24" spans="1:15" s="24" customFormat="1" ht="24">
      <c r="A24" s="18" t="s">
        <v>289</v>
      </c>
      <c r="B24" s="39" t="s">
        <v>290</v>
      </c>
      <c r="C24" s="64">
        <f>C25</f>
        <v>178.3</v>
      </c>
      <c r="D24" s="64">
        <f>D25</f>
        <v>178.28</v>
      </c>
      <c r="E24" s="66">
        <f t="shared" si="1"/>
        <v>99.98878295008411</v>
      </c>
      <c r="F24" s="3"/>
      <c r="G24" s="3"/>
      <c r="H24" s="3"/>
      <c r="I24" s="3"/>
      <c r="J24" s="3"/>
      <c r="K24" s="3"/>
      <c r="L24" s="4"/>
      <c r="M24" s="4"/>
      <c r="N24" s="4"/>
      <c r="O24" s="5"/>
    </row>
    <row r="25" spans="1:15" s="24" customFormat="1" ht="12">
      <c r="A25" s="18" t="s">
        <v>291</v>
      </c>
      <c r="B25" s="39" t="s">
        <v>292</v>
      </c>
      <c r="C25" s="65">
        <v>178.3</v>
      </c>
      <c r="D25" s="65">
        <v>178.28</v>
      </c>
      <c r="E25" s="66">
        <f t="shared" si="1"/>
        <v>99.98878295008411</v>
      </c>
      <c r="F25" s="3"/>
      <c r="G25" s="3"/>
      <c r="H25" s="3"/>
      <c r="I25" s="3"/>
      <c r="J25" s="3"/>
      <c r="K25" s="3"/>
      <c r="L25" s="4"/>
      <c r="M25" s="4"/>
      <c r="N25" s="4"/>
      <c r="O25" s="5"/>
    </row>
    <row r="26" spans="1:15" s="24" customFormat="1" ht="12">
      <c r="A26" s="18" t="s">
        <v>26</v>
      </c>
      <c r="B26" s="38" t="s">
        <v>27</v>
      </c>
      <c r="C26" s="64">
        <f>C27+C28</f>
        <v>8402</v>
      </c>
      <c r="D26" s="64">
        <f>D27+D28+D32</f>
        <v>8619.630000000001</v>
      </c>
      <c r="E26" s="66">
        <f t="shared" si="1"/>
        <v>102.59021661509166</v>
      </c>
      <c r="F26" s="3"/>
      <c r="G26" s="3"/>
      <c r="H26" s="3"/>
      <c r="I26" s="3"/>
      <c r="J26" s="3"/>
      <c r="K26" s="3"/>
      <c r="L26" s="4"/>
      <c r="M26" s="4"/>
      <c r="N26" s="4"/>
      <c r="O26" s="5"/>
    </row>
    <row r="27" spans="1:15" s="24" customFormat="1" ht="60">
      <c r="A27" s="18" t="s">
        <v>318</v>
      </c>
      <c r="B27" s="39" t="s">
        <v>28</v>
      </c>
      <c r="C27" s="65">
        <v>2678</v>
      </c>
      <c r="D27" s="65">
        <v>2686.62</v>
      </c>
      <c r="E27" s="66">
        <f t="shared" si="1"/>
        <v>100.32188200149366</v>
      </c>
      <c r="F27" s="3"/>
      <c r="G27" s="3"/>
      <c r="H27" s="3"/>
      <c r="I27" s="3"/>
      <c r="J27" s="3"/>
      <c r="K27" s="3"/>
      <c r="L27" s="4"/>
      <c r="M27" s="4"/>
      <c r="N27" s="4"/>
      <c r="O27" s="5"/>
    </row>
    <row r="28" spans="1:15" s="24" customFormat="1" ht="84">
      <c r="A28" s="18" t="s">
        <v>319</v>
      </c>
      <c r="B28" s="39" t="s">
        <v>381</v>
      </c>
      <c r="C28" s="65">
        <f>C29+C30+C31</f>
        <v>5724</v>
      </c>
      <c r="D28" s="65">
        <f>D29+D30+D31</f>
        <v>5918.010000000001</v>
      </c>
      <c r="E28" s="66">
        <f t="shared" si="1"/>
        <v>103.38941299790359</v>
      </c>
      <c r="F28" s="3"/>
      <c r="G28" s="3"/>
      <c r="H28" s="3"/>
      <c r="I28" s="3"/>
      <c r="J28" s="3"/>
      <c r="K28" s="3"/>
      <c r="L28" s="4"/>
      <c r="M28" s="4"/>
      <c r="N28" s="4"/>
      <c r="O28" s="5"/>
    </row>
    <row r="29" spans="1:15" s="24" customFormat="1" ht="84">
      <c r="A29" s="18" t="s">
        <v>317</v>
      </c>
      <c r="B29" s="39" t="s">
        <v>381</v>
      </c>
      <c r="C29" s="65">
        <v>5604</v>
      </c>
      <c r="D29" s="65">
        <v>5793.89</v>
      </c>
      <c r="E29" s="66">
        <f t="shared" si="1"/>
        <v>103.38847251962883</v>
      </c>
      <c r="F29" s="3"/>
      <c r="G29" s="3"/>
      <c r="H29" s="3"/>
      <c r="I29" s="3"/>
      <c r="J29" s="3"/>
      <c r="K29" s="3"/>
      <c r="L29" s="4"/>
      <c r="M29" s="4"/>
      <c r="N29" s="4"/>
      <c r="O29" s="5"/>
    </row>
    <row r="30" spans="1:15" s="24" customFormat="1" ht="84">
      <c r="A30" s="18" t="s">
        <v>316</v>
      </c>
      <c r="B30" s="39" t="s">
        <v>381</v>
      </c>
      <c r="C30" s="65">
        <v>64</v>
      </c>
      <c r="D30" s="65">
        <v>63.77</v>
      </c>
      <c r="E30" s="66">
        <f t="shared" si="1"/>
        <v>99.640625</v>
      </c>
      <c r="F30" s="3"/>
      <c r="G30" s="3"/>
      <c r="H30" s="3"/>
      <c r="I30" s="3"/>
      <c r="J30" s="3"/>
      <c r="K30" s="3"/>
      <c r="L30" s="4"/>
      <c r="M30" s="4"/>
      <c r="N30" s="4"/>
      <c r="O30" s="5"/>
    </row>
    <row r="31" spans="1:15" s="24" customFormat="1" ht="84">
      <c r="A31" s="18" t="s">
        <v>357</v>
      </c>
      <c r="B31" s="39" t="s">
        <v>381</v>
      </c>
      <c r="C31" s="65">
        <v>56</v>
      </c>
      <c r="D31" s="65">
        <v>60.35</v>
      </c>
      <c r="E31" s="66">
        <f t="shared" si="1"/>
        <v>107.76785714285715</v>
      </c>
      <c r="F31" s="3"/>
      <c r="G31" s="3"/>
      <c r="H31" s="3"/>
      <c r="I31" s="3"/>
      <c r="J31" s="3"/>
      <c r="K31" s="3"/>
      <c r="L31" s="4"/>
      <c r="M31" s="4"/>
      <c r="N31" s="4"/>
      <c r="O31" s="5"/>
    </row>
    <row r="32" spans="1:15" s="24" customFormat="1" ht="24">
      <c r="A32" s="18" t="s">
        <v>315</v>
      </c>
      <c r="B32" s="39" t="s">
        <v>320</v>
      </c>
      <c r="C32" s="65"/>
      <c r="D32" s="65">
        <v>15</v>
      </c>
      <c r="E32" s="66"/>
      <c r="F32" s="3"/>
      <c r="G32" s="3"/>
      <c r="H32" s="3"/>
      <c r="I32" s="3"/>
      <c r="J32" s="3"/>
      <c r="K32" s="3"/>
      <c r="L32" s="4"/>
      <c r="M32" s="4"/>
      <c r="N32" s="4"/>
      <c r="O32" s="5"/>
    </row>
    <row r="33" spans="1:15" s="24" customFormat="1" ht="36">
      <c r="A33" s="18" t="s">
        <v>29</v>
      </c>
      <c r="B33" s="39" t="s">
        <v>30</v>
      </c>
      <c r="C33" s="64">
        <f>C34+C35+C36+C38</f>
        <v>-2580.7000000000003</v>
      </c>
      <c r="D33" s="64">
        <f>D34+D36+D38+D35</f>
        <v>-2840.42</v>
      </c>
      <c r="E33" s="66">
        <f aca="true" t="shared" si="2" ref="E33:E38">D33/C33*100</f>
        <v>110.06393614135699</v>
      </c>
      <c r="F33" s="3"/>
      <c r="G33" s="3"/>
      <c r="H33" s="3"/>
      <c r="I33" s="3"/>
      <c r="J33" s="3"/>
      <c r="K33" s="3"/>
      <c r="L33" s="4"/>
      <c r="M33" s="4"/>
      <c r="N33" s="4"/>
      <c r="O33" s="5"/>
    </row>
    <row r="34" spans="1:15" s="24" customFormat="1" ht="36">
      <c r="A34" s="18" t="s">
        <v>254</v>
      </c>
      <c r="B34" s="39" t="s">
        <v>255</v>
      </c>
      <c r="C34" s="65">
        <v>-2977</v>
      </c>
      <c r="D34" s="65">
        <v>-2928.69</v>
      </c>
      <c r="E34" s="66">
        <f t="shared" si="2"/>
        <v>98.37722539469264</v>
      </c>
      <c r="F34" s="3"/>
      <c r="G34" s="3"/>
      <c r="H34" s="3"/>
      <c r="I34" s="3"/>
      <c r="J34" s="3"/>
      <c r="K34" s="3"/>
      <c r="L34" s="4"/>
      <c r="M34" s="4"/>
      <c r="N34" s="4"/>
      <c r="O34" s="5"/>
    </row>
    <row r="35" spans="1:15" s="24" customFormat="1" ht="36">
      <c r="A35" s="18" t="s">
        <v>31</v>
      </c>
      <c r="B35" s="39" t="s">
        <v>32</v>
      </c>
      <c r="C35" s="65">
        <v>147.2</v>
      </c>
      <c r="D35" s="65">
        <v>46.81</v>
      </c>
      <c r="E35" s="66">
        <f t="shared" si="2"/>
        <v>31.800271739130437</v>
      </c>
      <c r="F35" s="3"/>
      <c r="G35" s="3"/>
      <c r="H35" s="3"/>
      <c r="I35" s="3"/>
      <c r="J35" s="3"/>
      <c r="K35" s="3"/>
      <c r="L35" s="4"/>
      <c r="M35" s="4"/>
      <c r="N35" s="4"/>
      <c r="O35" s="5"/>
    </row>
    <row r="36" spans="1:15" s="24" customFormat="1" ht="24">
      <c r="A36" s="18" t="s">
        <v>33</v>
      </c>
      <c r="B36" s="39" t="s">
        <v>34</v>
      </c>
      <c r="C36" s="65">
        <f>C37</f>
        <v>33</v>
      </c>
      <c r="D36" s="65">
        <f>D37</f>
        <v>12.52</v>
      </c>
      <c r="E36" s="66">
        <f t="shared" si="2"/>
        <v>37.93939393939394</v>
      </c>
      <c r="F36" s="3"/>
      <c r="G36" s="3"/>
      <c r="H36" s="3"/>
      <c r="I36" s="3"/>
      <c r="J36" s="3"/>
      <c r="K36" s="3"/>
      <c r="L36" s="4"/>
      <c r="M36" s="4"/>
      <c r="N36" s="4"/>
      <c r="O36" s="5"/>
    </row>
    <row r="37" spans="1:15" s="24" customFormat="1" ht="24">
      <c r="A37" s="18" t="s">
        <v>35</v>
      </c>
      <c r="B37" s="39" t="s">
        <v>36</v>
      </c>
      <c r="C37" s="65">
        <v>33</v>
      </c>
      <c r="D37" s="65">
        <v>12.52</v>
      </c>
      <c r="E37" s="66">
        <f t="shared" si="2"/>
        <v>37.93939393939394</v>
      </c>
      <c r="F37" s="3"/>
      <c r="G37" s="3"/>
      <c r="H37" s="3"/>
      <c r="I37" s="3"/>
      <c r="J37" s="3"/>
      <c r="K37" s="3"/>
      <c r="L37" s="4"/>
      <c r="M37" s="4"/>
      <c r="N37" s="4"/>
      <c r="O37" s="5"/>
    </row>
    <row r="38" spans="1:15" s="24" customFormat="1" ht="24">
      <c r="A38" s="18" t="s">
        <v>37</v>
      </c>
      <c r="B38" s="39" t="s">
        <v>38</v>
      </c>
      <c r="C38" s="65">
        <f>C40+C39</f>
        <v>216.1</v>
      </c>
      <c r="D38" s="65">
        <f>D40+D39</f>
        <v>28.94</v>
      </c>
      <c r="E38" s="66">
        <f t="shared" si="2"/>
        <v>13.391948172142529</v>
      </c>
      <c r="F38" s="3"/>
      <c r="G38" s="3"/>
      <c r="H38" s="3"/>
      <c r="I38" s="3"/>
      <c r="J38" s="3"/>
      <c r="K38" s="3"/>
      <c r="L38" s="4"/>
      <c r="M38" s="4"/>
      <c r="N38" s="4"/>
      <c r="O38" s="5"/>
    </row>
    <row r="39" spans="1:15" s="24" customFormat="1" ht="12">
      <c r="A39" s="18" t="s">
        <v>321</v>
      </c>
      <c r="B39" s="39" t="s">
        <v>322</v>
      </c>
      <c r="C39" s="65"/>
      <c r="D39" s="65">
        <v>0.32</v>
      </c>
      <c r="E39" s="66"/>
      <c r="F39" s="3"/>
      <c r="G39" s="3"/>
      <c r="H39" s="3"/>
      <c r="I39" s="3"/>
      <c r="J39" s="3"/>
      <c r="K39" s="3"/>
      <c r="L39" s="4"/>
      <c r="M39" s="4"/>
      <c r="N39" s="4"/>
      <c r="O39" s="5"/>
    </row>
    <row r="40" spans="1:15" s="24" customFormat="1" ht="24">
      <c r="A40" s="18" t="s">
        <v>39</v>
      </c>
      <c r="B40" s="39" t="s">
        <v>40</v>
      </c>
      <c r="C40" s="65">
        <v>216.1</v>
      </c>
      <c r="D40" s="65">
        <v>28.62</v>
      </c>
      <c r="E40" s="66">
        <f>D40/C40*100</f>
        <v>13.243868579361406</v>
      </c>
      <c r="F40" s="3"/>
      <c r="G40" s="3"/>
      <c r="H40" s="3"/>
      <c r="I40" s="3"/>
      <c r="J40" s="3"/>
      <c r="K40" s="3"/>
      <c r="L40" s="4"/>
      <c r="M40" s="4"/>
      <c r="N40" s="4"/>
      <c r="O40" s="5"/>
    </row>
    <row r="41" spans="1:15" s="24" customFormat="1" ht="36">
      <c r="A41" s="18" t="s">
        <v>41</v>
      </c>
      <c r="B41" s="39" t="s">
        <v>42</v>
      </c>
      <c r="C41" s="64">
        <f>C43+C44+C48+C49</f>
        <v>153265.74</v>
      </c>
      <c r="D41" s="64">
        <f>D42+D43+D44+D48+D49</f>
        <v>157211.9</v>
      </c>
      <c r="E41" s="66">
        <f>D41/C41*100</f>
        <v>102.5747176113853</v>
      </c>
      <c r="F41" s="3"/>
      <c r="G41" s="3"/>
      <c r="H41" s="3"/>
      <c r="I41" s="3"/>
      <c r="J41" s="3"/>
      <c r="K41" s="3"/>
      <c r="L41" s="4"/>
      <c r="M41" s="4"/>
      <c r="N41" s="4"/>
      <c r="O41" s="5"/>
    </row>
    <row r="42" spans="1:15" s="24" customFormat="1" ht="28.5" customHeight="1">
      <c r="A42" s="18" t="s">
        <v>369</v>
      </c>
      <c r="B42" s="39" t="s">
        <v>370</v>
      </c>
      <c r="C42" s="64"/>
      <c r="D42" s="66">
        <v>16.51</v>
      </c>
      <c r="E42" s="66"/>
      <c r="F42" s="3"/>
      <c r="G42" s="3"/>
      <c r="H42" s="3"/>
      <c r="I42" s="3"/>
      <c r="J42" s="3"/>
      <c r="K42" s="3"/>
      <c r="L42" s="4"/>
      <c r="M42" s="4"/>
      <c r="N42" s="4"/>
      <c r="O42" s="5"/>
    </row>
    <row r="43" spans="1:15" s="24" customFormat="1" ht="36">
      <c r="A43" s="18" t="s">
        <v>43</v>
      </c>
      <c r="B43" s="39" t="s">
        <v>44</v>
      </c>
      <c r="C43" s="65">
        <v>15908.34</v>
      </c>
      <c r="D43" s="65">
        <v>15908.1</v>
      </c>
      <c r="E43" s="66">
        <f aca="true" t="shared" si="3" ref="E43:E76">D43/C43*100</f>
        <v>99.99849135736349</v>
      </c>
      <c r="F43" s="3"/>
      <c r="G43" s="3"/>
      <c r="H43" s="3"/>
      <c r="I43" s="3"/>
      <c r="J43" s="3"/>
      <c r="K43" s="3"/>
      <c r="L43" s="4"/>
      <c r="M43" s="4"/>
      <c r="N43" s="4"/>
      <c r="O43" s="5"/>
    </row>
    <row r="44" spans="1:15" s="24" customFormat="1" ht="36">
      <c r="A44" s="18" t="s">
        <v>45</v>
      </c>
      <c r="B44" s="39" t="s">
        <v>46</v>
      </c>
      <c r="C44" s="65">
        <f>C45+C46+C47</f>
        <v>36395.1</v>
      </c>
      <c r="D44" s="65">
        <f>D45+D46+D47</f>
        <v>38028.7</v>
      </c>
      <c r="E44" s="66">
        <f t="shared" si="3"/>
        <v>104.48851631126168</v>
      </c>
      <c r="F44" s="3"/>
      <c r="G44" s="3"/>
      <c r="H44" s="3"/>
      <c r="I44" s="3"/>
      <c r="J44" s="3"/>
      <c r="K44" s="3"/>
      <c r="L44" s="4"/>
      <c r="M44" s="4"/>
      <c r="N44" s="4"/>
      <c r="O44" s="5"/>
    </row>
    <row r="45" spans="1:15" s="24" customFormat="1" ht="60">
      <c r="A45" s="18" t="s">
        <v>47</v>
      </c>
      <c r="B45" s="39" t="s">
        <v>48</v>
      </c>
      <c r="C45" s="65">
        <v>13590</v>
      </c>
      <c r="D45" s="65">
        <v>13805.2</v>
      </c>
      <c r="E45" s="66">
        <f t="shared" si="3"/>
        <v>101.58351729212657</v>
      </c>
      <c r="F45" s="3"/>
      <c r="G45" s="3"/>
      <c r="H45" s="3"/>
      <c r="I45" s="3"/>
      <c r="J45" s="3"/>
      <c r="K45" s="3"/>
      <c r="L45" s="4"/>
      <c r="M45" s="4"/>
      <c r="N45" s="4"/>
      <c r="O45" s="5"/>
    </row>
    <row r="46" spans="1:15" s="24" customFormat="1" ht="60">
      <c r="A46" s="18" t="s">
        <v>49</v>
      </c>
      <c r="B46" s="39" t="s">
        <v>50</v>
      </c>
      <c r="C46" s="65">
        <v>15012.6</v>
      </c>
      <c r="D46" s="65">
        <v>16396.5</v>
      </c>
      <c r="E46" s="66">
        <f t="shared" si="3"/>
        <v>109.2182566644019</v>
      </c>
      <c r="F46" s="3"/>
      <c r="G46" s="3"/>
      <c r="H46" s="3"/>
      <c r="I46" s="3"/>
      <c r="J46" s="3"/>
      <c r="K46" s="3"/>
      <c r="L46" s="4"/>
      <c r="M46" s="4"/>
      <c r="N46" s="4"/>
      <c r="O46" s="5"/>
    </row>
    <row r="47" spans="1:15" s="24" customFormat="1" ht="36">
      <c r="A47" s="18" t="s">
        <v>51</v>
      </c>
      <c r="B47" s="39" t="s">
        <v>52</v>
      </c>
      <c r="C47" s="65">
        <v>7792.5</v>
      </c>
      <c r="D47" s="65">
        <v>7827</v>
      </c>
      <c r="E47" s="66">
        <f t="shared" si="3"/>
        <v>100.44273339749759</v>
      </c>
      <c r="F47" s="3"/>
      <c r="G47" s="3"/>
      <c r="H47" s="3"/>
      <c r="I47" s="3"/>
      <c r="J47" s="3"/>
      <c r="K47" s="3"/>
      <c r="L47" s="4"/>
      <c r="M47" s="4"/>
      <c r="N47" s="4"/>
      <c r="O47" s="5"/>
    </row>
    <row r="48" spans="1:15" s="24" customFormat="1" ht="48">
      <c r="A48" s="18" t="s">
        <v>256</v>
      </c>
      <c r="B48" s="39" t="s">
        <v>257</v>
      </c>
      <c r="C48" s="65">
        <v>954</v>
      </c>
      <c r="D48" s="65">
        <v>1115.4</v>
      </c>
      <c r="E48" s="66">
        <f t="shared" si="3"/>
        <v>116.9182389937107</v>
      </c>
      <c r="F48" s="3"/>
      <c r="G48" s="3"/>
      <c r="H48" s="3"/>
      <c r="I48" s="3"/>
      <c r="J48" s="3"/>
      <c r="K48" s="3"/>
      <c r="L48" s="4"/>
      <c r="M48" s="4"/>
      <c r="N48" s="4"/>
      <c r="O48" s="5"/>
    </row>
    <row r="49" spans="1:15" s="24" customFormat="1" ht="24">
      <c r="A49" s="18" t="s">
        <v>53</v>
      </c>
      <c r="B49" s="39" t="s">
        <v>54</v>
      </c>
      <c r="C49" s="65">
        <f>SUM(C50:C53)</f>
        <v>100008.3</v>
      </c>
      <c r="D49" s="65">
        <f>SUM(D50:D53)</f>
        <v>102143.19</v>
      </c>
      <c r="E49" s="66">
        <f t="shared" si="3"/>
        <v>102.13471281883604</v>
      </c>
      <c r="F49" s="3"/>
      <c r="G49" s="3"/>
      <c r="H49" s="3"/>
      <c r="I49" s="3"/>
      <c r="J49" s="3"/>
      <c r="K49" s="3"/>
      <c r="L49" s="4"/>
      <c r="M49" s="4"/>
      <c r="N49" s="4"/>
      <c r="O49" s="5"/>
    </row>
    <row r="50" spans="1:15" s="24" customFormat="1" ht="39" customHeight="1">
      <c r="A50" s="18" t="s">
        <v>55</v>
      </c>
      <c r="B50" s="39" t="s">
        <v>56</v>
      </c>
      <c r="C50" s="65">
        <v>56720</v>
      </c>
      <c r="D50" s="65">
        <v>57809.99</v>
      </c>
      <c r="E50" s="66">
        <f t="shared" si="3"/>
        <v>101.92170310296191</v>
      </c>
      <c r="F50" s="3"/>
      <c r="G50" s="3"/>
      <c r="H50" s="3"/>
      <c r="I50" s="3"/>
      <c r="J50" s="3"/>
      <c r="K50" s="3"/>
      <c r="L50" s="4"/>
      <c r="M50" s="4"/>
      <c r="N50" s="4"/>
      <c r="O50" s="5"/>
    </row>
    <row r="51" spans="1:15" s="24" customFormat="1" ht="39" customHeight="1">
      <c r="A51" s="18" t="s">
        <v>57</v>
      </c>
      <c r="B51" s="39" t="s">
        <v>359</v>
      </c>
      <c r="C51" s="65">
        <v>3327</v>
      </c>
      <c r="D51" s="65">
        <v>3327.2</v>
      </c>
      <c r="E51" s="66">
        <f t="shared" si="3"/>
        <v>100.00601142170123</v>
      </c>
      <c r="F51" s="3"/>
      <c r="G51" s="3"/>
      <c r="H51" s="3"/>
      <c r="I51" s="3"/>
      <c r="J51" s="3"/>
      <c r="K51" s="3"/>
      <c r="L51" s="4"/>
      <c r="M51" s="4"/>
      <c r="N51" s="4"/>
      <c r="O51" s="5"/>
    </row>
    <row r="52" spans="1:15" s="24" customFormat="1" ht="39" customHeight="1">
      <c r="A52" s="18" t="s">
        <v>358</v>
      </c>
      <c r="B52" s="39" t="s">
        <v>360</v>
      </c>
      <c r="C52" s="65">
        <v>3903</v>
      </c>
      <c r="D52" s="65">
        <v>4947.5</v>
      </c>
      <c r="E52" s="66">
        <f t="shared" si="3"/>
        <v>126.76146553932873</v>
      </c>
      <c r="F52" s="3"/>
      <c r="G52" s="3"/>
      <c r="H52" s="3"/>
      <c r="I52" s="3"/>
      <c r="J52" s="3"/>
      <c r="K52" s="3"/>
      <c r="L52" s="4"/>
      <c r="M52" s="4"/>
      <c r="N52" s="4"/>
      <c r="O52" s="5"/>
    </row>
    <row r="53" spans="1:15" s="24" customFormat="1" ht="39" customHeight="1">
      <c r="A53" s="18" t="s">
        <v>58</v>
      </c>
      <c r="B53" s="39" t="s">
        <v>59</v>
      </c>
      <c r="C53" s="65">
        <v>36058.3</v>
      </c>
      <c r="D53" s="65">
        <v>36058.5</v>
      </c>
      <c r="E53" s="66">
        <f t="shared" si="3"/>
        <v>100.00055465731883</v>
      </c>
      <c r="F53" s="3"/>
      <c r="G53" s="3"/>
      <c r="H53" s="3"/>
      <c r="I53" s="3"/>
      <c r="J53" s="3"/>
      <c r="K53" s="3"/>
      <c r="L53" s="4"/>
      <c r="M53" s="4"/>
      <c r="N53" s="4"/>
      <c r="O53" s="5"/>
    </row>
    <row r="54" spans="1:15" s="24" customFormat="1" ht="24">
      <c r="A54" s="18" t="s">
        <v>60</v>
      </c>
      <c r="B54" s="39" t="s">
        <v>61</v>
      </c>
      <c r="C54" s="64">
        <f>C55</f>
        <v>2571</v>
      </c>
      <c r="D54" s="64">
        <f>D55</f>
        <v>2601.6</v>
      </c>
      <c r="E54" s="66">
        <f t="shared" si="3"/>
        <v>101.1901983663944</v>
      </c>
      <c r="F54" s="3"/>
      <c r="G54" s="3"/>
      <c r="H54" s="3"/>
      <c r="I54" s="3"/>
      <c r="J54" s="3"/>
      <c r="K54" s="3"/>
      <c r="L54" s="4"/>
      <c r="M54" s="4"/>
      <c r="N54" s="4"/>
      <c r="O54" s="5"/>
    </row>
    <row r="55" spans="1:15" s="24" customFormat="1" ht="15" customHeight="1">
      <c r="A55" s="18" t="s">
        <v>62</v>
      </c>
      <c r="B55" s="38" t="s">
        <v>63</v>
      </c>
      <c r="C55" s="65">
        <v>2571</v>
      </c>
      <c r="D55" s="65">
        <v>2601.6</v>
      </c>
      <c r="E55" s="66">
        <f t="shared" si="3"/>
        <v>101.1901983663944</v>
      </c>
      <c r="F55" s="3"/>
      <c r="G55" s="3"/>
      <c r="H55" s="3"/>
      <c r="I55" s="3"/>
      <c r="J55" s="3"/>
      <c r="K55" s="3"/>
      <c r="L55" s="4"/>
      <c r="M55" s="4"/>
      <c r="N55" s="4"/>
      <c r="O55" s="5"/>
    </row>
    <row r="56" spans="1:15" s="24" customFormat="1" ht="24">
      <c r="A56" s="18" t="s">
        <v>64</v>
      </c>
      <c r="B56" s="39" t="s">
        <v>65</v>
      </c>
      <c r="C56" s="64">
        <f>C57+C58+C59+C60+C61</f>
        <v>6342.8</v>
      </c>
      <c r="D56" s="64">
        <f>D57+D58+D59+D60+D61</f>
        <v>6941</v>
      </c>
      <c r="E56" s="66">
        <f t="shared" si="3"/>
        <v>109.43116604654095</v>
      </c>
      <c r="F56" s="3"/>
      <c r="G56" s="3"/>
      <c r="H56" s="3"/>
      <c r="I56" s="3"/>
      <c r="J56" s="3"/>
      <c r="K56" s="3"/>
      <c r="L56" s="4"/>
      <c r="M56" s="4"/>
      <c r="N56" s="4"/>
      <c r="O56" s="5"/>
    </row>
    <row r="57" spans="1:15" s="24" customFormat="1" ht="38.25" customHeight="1">
      <c r="A57" s="18" t="s">
        <v>66</v>
      </c>
      <c r="B57" s="39" t="s">
        <v>67</v>
      </c>
      <c r="C57" s="65">
        <v>574.6</v>
      </c>
      <c r="D57" s="65">
        <v>576.3</v>
      </c>
      <c r="E57" s="66">
        <f t="shared" si="3"/>
        <v>100.29585798816566</v>
      </c>
      <c r="F57" s="3"/>
      <c r="G57" s="3"/>
      <c r="H57" s="3"/>
      <c r="I57" s="3"/>
      <c r="J57" s="3"/>
      <c r="K57" s="3"/>
      <c r="L57" s="4"/>
      <c r="M57" s="4"/>
      <c r="N57" s="4"/>
      <c r="O57" s="5"/>
    </row>
    <row r="58" spans="1:15" s="24" customFormat="1" ht="36">
      <c r="A58" s="18" t="s">
        <v>68</v>
      </c>
      <c r="B58" s="39" t="s">
        <v>69</v>
      </c>
      <c r="C58" s="65">
        <v>216.2</v>
      </c>
      <c r="D58" s="65">
        <v>227</v>
      </c>
      <c r="E58" s="66">
        <f t="shared" si="3"/>
        <v>104.99537465309898</v>
      </c>
      <c r="F58" s="3"/>
      <c r="G58" s="3"/>
      <c r="H58" s="3"/>
      <c r="I58" s="3"/>
      <c r="J58" s="3"/>
      <c r="K58" s="3"/>
      <c r="L58" s="4"/>
      <c r="M58" s="4"/>
      <c r="N58" s="4"/>
      <c r="O58" s="5"/>
    </row>
    <row r="59" spans="1:15" s="24" customFormat="1" ht="38.25" customHeight="1">
      <c r="A59" s="18" t="s">
        <v>258</v>
      </c>
      <c r="B59" s="39" t="s">
        <v>260</v>
      </c>
      <c r="C59" s="65">
        <v>5000</v>
      </c>
      <c r="D59" s="65">
        <v>5584.8</v>
      </c>
      <c r="E59" s="66">
        <f t="shared" si="3"/>
        <v>111.696</v>
      </c>
      <c r="F59" s="3"/>
      <c r="G59" s="3"/>
      <c r="H59" s="3"/>
      <c r="I59" s="3"/>
      <c r="J59" s="3"/>
      <c r="K59" s="3"/>
      <c r="L59" s="4"/>
      <c r="M59" s="4"/>
      <c r="N59" s="4"/>
      <c r="O59" s="5"/>
    </row>
    <row r="60" spans="1:15" s="24" customFormat="1" ht="37.5" customHeight="1">
      <c r="A60" s="18" t="s">
        <v>259</v>
      </c>
      <c r="B60" s="39" t="s">
        <v>261</v>
      </c>
      <c r="C60" s="65">
        <v>40</v>
      </c>
      <c r="D60" s="65">
        <v>40.2</v>
      </c>
      <c r="E60" s="66">
        <f t="shared" si="3"/>
        <v>100.50000000000001</v>
      </c>
      <c r="F60" s="3"/>
      <c r="G60" s="3"/>
      <c r="H60" s="3"/>
      <c r="I60" s="3"/>
      <c r="J60" s="3"/>
      <c r="K60" s="3"/>
      <c r="L60" s="4"/>
      <c r="M60" s="4"/>
      <c r="N60" s="4"/>
      <c r="O60" s="5"/>
    </row>
    <row r="61" spans="1:15" s="24" customFormat="1" ht="38.25" customHeight="1">
      <c r="A61" s="18" t="s">
        <v>361</v>
      </c>
      <c r="B61" s="39" t="s">
        <v>362</v>
      </c>
      <c r="C61" s="65">
        <v>512</v>
      </c>
      <c r="D61" s="65">
        <v>512.7</v>
      </c>
      <c r="E61" s="66">
        <f t="shared" si="3"/>
        <v>100.13671875000001</v>
      </c>
      <c r="F61" s="3"/>
      <c r="G61" s="3"/>
      <c r="H61" s="3"/>
      <c r="I61" s="3"/>
      <c r="J61" s="3"/>
      <c r="K61" s="3"/>
      <c r="L61" s="4"/>
      <c r="M61" s="4"/>
      <c r="N61" s="4"/>
      <c r="O61" s="5"/>
    </row>
    <row r="62" spans="1:15" s="24" customFormat="1" ht="27" customHeight="1">
      <c r="A62" s="18" t="s">
        <v>70</v>
      </c>
      <c r="B62" s="39" t="s">
        <v>71</v>
      </c>
      <c r="C62" s="64">
        <f>C63+C64</f>
        <v>80533.3</v>
      </c>
      <c r="D62" s="64">
        <f>D63+D64</f>
        <v>80444.53</v>
      </c>
      <c r="E62" s="66">
        <f t="shared" si="3"/>
        <v>99.88977230536933</v>
      </c>
      <c r="F62" s="3"/>
      <c r="G62" s="3"/>
      <c r="H62" s="3"/>
      <c r="I62" s="3"/>
      <c r="J62" s="3"/>
      <c r="K62" s="3"/>
      <c r="L62" s="4"/>
      <c r="M62" s="4"/>
      <c r="N62" s="4"/>
      <c r="O62" s="5"/>
    </row>
    <row r="63" spans="1:15" s="24" customFormat="1" ht="13.5" customHeight="1">
      <c r="A63" s="18" t="s">
        <v>294</v>
      </c>
      <c r="B63" s="39" t="s">
        <v>295</v>
      </c>
      <c r="C63" s="65">
        <v>1204</v>
      </c>
      <c r="D63" s="65">
        <v>1204</v>
      </c>
      <c r="E63" s="66">
        <f t="shared" si="3"/>
        <v>100</v>
      </c>
      <c r="F63" s="3"/>
      <c r="G63" s="3"/>
      <c r="H63" s="3"/>
      <c r="I63" s="3"/>
      <c r="J63" s="3"/>
      <c r="K63" s="3"/>
      <c r="L63" s="4"/>
      <c r="M63" s="4"/>
      <c r="N63" s="4"/>
      <c r="O63" s="5"/>
    </row>
    <row r="64" spans="1:15" s="24" customFormat="1" ht="36">
      <c r="A64" s="18" t="s">
        <v>72</v>
      </c>
      <c r="B64" s="39" t="s">
        <v>73</v>
      </c>
      <c r="C64" s="65">
        <f>SUM(C65:C67)</f>
        <v>79329.3</v>
      </c>
      <c r="D64" s="65">
        <f>SUM(D65:D67)</f>
        <v>79240.53</v>
      </c>
      <c r="E64" s="66">
        <f t="shared" si="3"/>
        <v>99.88809935295029</v>
      </c>
      <c r="F64" s="3"/>
      <c r="G64" s="3"/>
      <c r="H64" s="3"/>
      <c r="I64" s="3"/>
      <c r="J64" s="3"/>
      <c r="K64" s="3"/>
      <c r="L64" s="4"/>
      <c r="M64" s="4"/>
      <c r="N64" s="4"/>
      <c r="O64" s="5"/>
    </row>
    <row r="65" spans="1:15" s="24" customFormat="1" ht="48">
      <c r="A65" s="18" t="s">
        <v>296</v>
      </c>
      <c r="B65" s="39" t="s">
        <v>297</v>
      </c>
      <c r="C65" s="65">
        <v>89.2</v>
      </c>
      <c r="D65" s="65">
        <v>0</v>
      </c>
      <c r="E65" s="66">
        <f t="shared" si="3"/>
        <v>0</v>
      </c>
      <c r="F65" s="3"/>
      <c r="G65" s="3"/>
      <c r="H65" s="3"/>
      <c r="I65" s="3"/>
      <c r="J65" s="3"/>
      <c r="K65" s="3"/>
      <c r="L65" s="4"/>
      <c r="M65" s="4"/>
      <c r="N65" s="4"/>
      <c r="O65" s="5"/>
    </row>
    <row r="66" spans="1:15" s="24" customFormat="1" ht="48">
      <c r="A66" s="18" t="s">
        <v>298</v>
      </c>
      <c r="B66" s="39" t="s">
        <v>299</v>
      </c>
      <c r="C66" s="65">
        <v>23.1</v>
      </c>
      <c r="D66" s="65">
        <v>23.53</v>
      </c>
      <c r="E66" s="66">
        <f t="shared" si="3"/>
        <v>101.86147186147186</v>
      </c>
      <c r="F66" s="3"/>
      <c r="G66" s="3"/>
      <c r="H66" s="3"/>
      <c r="I66" s="3"/>
      <c r="J66" s="3"/>
      <c r="K66" s="3"/>
      <c r="L66" s="4"/>
      <c r="M66" s="4"/>
      <c r="N66" s="4"/>
      <c r="O66" s="5"/>
    </row>
    <row r="67" spans="1:15" s="24" customFormat="1" ht="36">
      <c r="A67" s="18" t="s">
        <v>300</v>
      </c>
      <c r="B67" s="39" t="s">
        <v>301</v>
      </c>
      <c r="C67" s="65">
        <v>79217</v>
      </c>
      <c r="D67" s="65">
        <v>79217</v>
      </c>
      <c r="E67" s="66">
        <f t="shared" si="3"/>
        <v>100</v>
      </c>
      <c r="F67" s="3"/>
      <c r="G67" s="3"/>
      <c r="H67" s="3"/>
      <c r="I67" s="3"/>
      <c r="J67" s="3"/>
      <c r="K67" s="3"/>
      <c r="L67" s="4"/>
      <c r="M67" s="4"/>
      <c r="N67" s="4"/>
      <c r="O67" s="5"/>
    </row>
    <row r="68" spans="1:15" s="24" customFormat="1" ht="15" customHeight="1">
      <c r="A68" s="18" t="s">
        <v>74</v>
      </c>
      <c r="B68" s="39" t="s">
        <v>75</v>
      </c>
      <c r="C68" s="64">
        <f>C69+C70</f>
        <v>43.510000000000005</v>
      </c>
      <c r="D68" s="64">
        <f>D69+D70</f>
        <v>40.812</v>
      </c>
      <c r="E68" s="66">
        <f t="shared" si="3"/>
        <v>93.79912663755456</v>
      </c>
      <c r="F68" s="3"/>
      <c r="G68" s="3"/>
      <c r="H68" s="3"/>
      <c r="I68" s="3"/>
      <c r="J68" s="3"/>
      <c r="K68" s="3"/>
      <c r="L68" s="4"/>
      <c r="M68" s="4"/>
      <c r="N68" s="4"/>
      <c r="O68" s="5"/>
    </row>
    <row r="69" spans="1:15" s="24" customFormat="1" ht="36">
      <c r="A69" s="18" t="s">
        <v>76</v>
      </c>
      <c r="B69" s="39" t="s">
        <v>77</v>
      </c>
      <c r="C69" s="65">
        <v>21.51</v>
      </c>
      <c r="D69" s="65">
        <v>21.512</v>
      </c>
      <c r="E69" s="66">
        <f t="shared" si="3"/>
        <v>100.00929800092979</v>
      </c>
      <c r="F69" s="3"/>
      <c r="G69" s="3"/>
      <c r="H69" s="3"/>
      <c r="I69" s="3"/>
      <c r="J69" s="3"/>
      <c r="K69" s="3"/>
      <c r="L69" s="4"/>
      <c r="M69" s="4"/>
      <c r="N69" s="4"/>
      <c r="O69" s="5"/>
    </row>
    <row r="70" spans="1:15" s="24" customFormat="1" ht="39" customHeight="1">
      <c r="A70" s="18" t="s">
        <v>262</v>
      </c>
      <c r="B70" s="39" t="s">
        <v>288</v>
      </c>
      <c r="C70" s="65">
        <v>22</v>
      </c>
      <c r="D70" s="65">
        <v>19.3</v>
      </c>
      <c r="E70" s="66">
        <f t="shared" si="3"/>
        <v>87.72727272727273</v>
      </c>
      <c r="F70" s="3"/>
      <c r="G70" s="3"/>
      <c r="H70" s="3"/>
      <c r="I70" s="3"/>
      <c r="J70" s="3"/>
      <c r="K70" s="3"/>
      <c r="L70" s="4"/>
      <c r="M70" s="4"/>
      <c r="N70" s="4"/>
      <c r="O70" s="5"/>
    </row>
    <row r="71" spans="1:15" s="24" customFormat="1" ht="15.75" customHeight="1">
      <c r="A71" s="18" t="s">
        <v>78</v>
      </c>
      <c r="B71" s="38" t="s">
        <v>79</v>
      </c>
      <c r="C71" s="64">
        <f>SUM(C72:C87)</f>
        <v>9995</v>
      </c>
      <c r="D71" s="64">
        <f>SUM(D72:D87)</f>
        <v>10194.8</v>
      </c>
      <c r="E71" s="66">
        <f t="shared" si="3"/>
        <v>101.99899949974987</v>
      </c>
      <c r="F71" s="3"/>
      <c r="G71" s="3"/>
      <c r="H71" s="3"/>
      <c r="I71" s="3"/>
      <c r="J71" s="3"/>
      <c r="K71" s="3"/>
      <c r="L71" s="4"/>
      <c r="M71" s="4"/>
      <c r="N71" s="4"/>
      <c r="O71" s="5"/>
    </row>
    <row r="72" spans="1:15" s="24" customFormat="1" ht="60">
      <c r="A72" s="18" t="s">
        <v>80</v>
      </c>
      <c r="B72" s="39" t="s">
        <v>382</v>
      </c>
      <c r="C72" s="65">
        <v>150</v>
      </c>
      <c r="D72" s="65">
        <v>135.44</v>
      </c>
      <c r="E72" s="66">
        <f t="shared" si="3"/>
        <v>90.29333333333334</v>
      </c>
      <c r="F72" s="3"/>
      <c r="G72" s="3"/>
      <c r="H72" s="3"/>
      <c r="I72" s="3"/>
      <c r="J72" s="3"/>
      <c r="K72" s="3"/>
      <c r="L72" s="4"/>
      <c r="M72" s="4"/>
      <c r="N72" s="4"/>
      <c r="O72" s="5"/>
    </row>
    <row r="73" spans="1:15" s="24" customFormat="1" ht="48">
      <c r="A73" s="18" t="s">
        <v>81</v>
      </c>
      <c r="B73" s="39" t="s">
        <v>82</v>
      </c>
      <c r="C73" s="65">
        <v>20</v>
      </c>
      <c r="D73" s="65">
        <v>46.28</v>
      </c>
      <c r="E73" s="66">
        <f t="shared" si="3"/>
        <v>231.4</v>
      </c>
      <c r="F73" s="3"/>
      <c r="G73" s="3"/>
      <c r="H73" s="3"/>
      <c r="I73" s="3"/>
      <c r="J73" s="3"/>
      <c r="K73" s="3"/>
      <c r="L73" s="4"/>
      <c r="M73" s="4"/>
      <c r="N73" s="4"/>
      <c r="O73" s="5"/>
    </row>
    <row r="74" spans="1:15" s="24" customFormat="1" ht="48">
      <c r="A74" s="18" t="s">
        <v>272</v>
      </c>
      <c r="B74" s="39" t="s">
        <v>83</v>
      </c>
      <c r="C74" s="65">
        <v>340</v>
      </c>
      <c r="D74" s="65">
        <v>378.09</v>
      </c>
      <c r="E74" s="66">
        <f t="shared" si="3"/>
        <v>111.20294117647059</v>
      </c>
      <c r="F74" s="3"/>
      <c r="G74" s="3"/>
      <c r="H74" s="3"/>
      <c r="I74" s="3"/>
      <c r="J74" s="3"/>
      <c r="K74" s="3"/>
      <c r="L74" s="4"/>
      <c r="M74" s="4"/>
      <c r="N74" s="4"/>
      <c r="O74" s="5"/>
    </row>
    <row r="75" spans="1:15" s="24" customFormat="1" ht="48" hidden="1" outlineLevel="1">
      <c r="A75" s="18" t="s">
        <v>323</v>
      </c>
      <c r="B75" s="39" t="s">
        <v>83</v>
      </c>
      <c r="C75" s="65"/>
      <c r="D75" s="65"/>
      <c r="E75" s="66" t="e">
        <f t="shared" si="3"/>
        <v>#DIV/0!</v>
      </c>
      <c r="F75" s="3"/>
      <c r="G75" s="3"/>
      <c r="H75" s="3"/>
      <c r="I75" s="3"/>
      <c r="J75" s="3"/>
      <c r="K75" s="3"/>
      <c r="L75" s="4"/>
      <c r="M75" s="4"/>
      <c r="N75" s="4"/>
      <c r="O75" s="5"/>
    </row>
    <row r="76" spans="1:15" s="24" customFormat="1" ht="51" customHeight="1" collapsed="1">
      <c r="A76" s="18" t="s">
        <v>273</v>
      </c>
      <c r="B76" s="39" t="s">
        <v>383</v>
      </c>
      <c r="C76" s="65">
        <v>220</v>
      </c>
      <c r="D76" s="65">
        <v>317.65</v>
      </c>
      <c r="E76" s="66">
        <f t="shared" si="3"/>
        <v>144.38636363636363</v>
      </c>
      <c r="F76" s="3"/>
      <c r="G76" s="3"/>
      <c r="H76" s="3"/>
      <c r="I76" s="3"/>
      <c r="J76" s="3"/>
      <c r="K76" s="3"/>
      <c r="L76" s="4"/>
      <c r="M76" s="4"/>
      <c r="N76" s="4"/>
      <c r="O76" s="5"/>
    </row>
    <row r="77" spans="1:15" s="24" customFormat="1" ht="48">
      <c r="A77" s="18" t="s">
        <v>324</v>
      </c>
      <c r="B77" s="39" t="s">
        <v>383</v>
      </c>
      <c r="C77" s="65"/>
      <c r="D77" s="65">
        <v>3</v>
      </c>
      <c r="E77" s="66"/>
      <c r="F77" s="3"/>
      <c r="G77" s="3"/>
      <c r="H77" s="3"/>
      <c r="I77" s="3"/>
      <c r="J77" s="3"/>
      <c r="K77" s="3"/>
      <c r="L77" s="4"/>
      <c r="M77" s="4"/>
      <c r="N77" s="4"/>
      <c r="O77" s="5"/>
    </row>
    <row r="78" spans="1:15" s="24" customFormat="1" ht="25.5" customHeight="1">
      <c r="A78" s="18" t="s">
        <v>84</v>
      </c>
      <c r="B78" s="39" t="s">
        <v>85</v>
      </c>
      <c r="C78" s="65">
        <v>415</v>
      </c>
      <c r="D78" s="65">
        <v>415.95</v>
      </c>
      <c r="E78" s="66">
        <f>D78/C78*100</f>
        <v>100.22891566265059</v>
      </c>
      <c r="F78" s="3"/>
      <c r="G78" s="3"/>
      <c r="H78" s="3"/>
      <c r="I78" s="3"/>
      <c r="J78" s="3"/>
      <c r="K78" s="3"/>
      <c r="L78" s="4"/>
      <c r="M78" s="4"/>
      <c r="N78" s="4"/>
      <c r="O78" s="5"/>
    </row>
    <row r="79" spans="1:15" s="24" customFormat="1" ht="48">
      <c r="A79" s="18" t="s">
        <v>274</v>
      </c>
      <c r="B79" s="39" t="s">
        <v>275</v>
      </c>
      <c r="C79" s="65"/>
      <c r="D79" s="65">
        <v>24.07</v>
      </c>
      <c r="E79" s="66"/>
      <c r="F79" s="3"/>
      <c r="G79" s="3"/>
      <c r="H79" s="3"/>
      <c r="I79" s="3"/>
      <c r="J79" s="3"/>
      <c r="K79" s="3"/>
      <c r="L79" s="4"/>
      <c r="M79" s="4"/>
      <c r="N79" s="4"/>
      <c r="O79" s="5"/>
    </row>
    <row r="80" spans="1:15" s="24" customFormat="1" ht="24" customHeight="1">
      <c r="A80" s="18" t="s">
        <v>86</v>
      </c>
      <c r="B80" s="39" t="s">
        <v>87</v>
      </c>
      <c r="C80" s="65">
        <v>20</v>
      </c>
      <c r="D80" s="65">
        <v>12</v>
      </c>
      <c r="E80" s="66">
        <f>D80/C80*100</f>
        <v>60</v>
      </c>
      <c r="F80" s="3"/>
      <c r="G80" s="3"/>
      <c r="H80" s="3"/>
      <c r="I80" s="3"/>
      <c r="J80" s="3"/>
      <c r="K80" s="3"/>
      <c r="L80" s="4"/>
      <c r="M80" s="4"/>
      <c r="N80" s="4"/>
      <c r="O80" s="5"/>
    </row>
    <row r="81" spans="1:15" s="24" customFormat="1" ht="24">
      <c r="A81" s="18" t="s">
        <v>276</v>
      </c>
      <c r="B81" s="39" t="s">
        <v>277</v>
      </c>
      <c r="C81" s="65">
        <v>30</v>
      </c>
      <c r="D81" s="65">
        <v>21.5</v>
      </c>
      <c r="E81" s="66">
        <f>D81/C81*100</f>
        <v>71.66666666666667</v>
      </c>
      <c r="F81" s="3"/>
      <c r="G81" s="3"/>
      <c r="H81" s="3"/>
      <c r="I81" s="3"/>
      <c r="J81" s="3"/>
      <c r="K81" s="3"/>
      <c r="L81" s="4"/>
      <c r="M81" s="4"/>
      <c r="N81" s="4"/>
      <c r="O81" s="5"/>
    </row>
    <row r="82" spans="1:15" s="24" customFormat="1" ht="24">
      <c r="A82" s="18" t="s">
        <v>88</v>
      </c>
      <c r="B82" s="39" t="s">
        <v>89</v>
      </c>
      <c r="C82" s="65">
        <v>94</v>
      </c>
      <c r="D82" s="65">
        <v>98.8</v>
      </c>
      <c r="E82" s="66">
        <f>D82/C82*100</f>
        <v>105.10638297872342</v>
      </c>
      <c r="F82" s="3"/>
      <c r="G82" s="3"/>
      <c r="H82" s="3"/>
      <c r="I82" s="3"/>
      <c r="J82" s="3"/>
      <c r="K82" s="3"/>
      <c r="L82" s="4"/>
      <c r="M82" s="4"/>
      <c r="N82" s="4"/>
      <c r="O82" s="5"/>
    </row>
    <row r="83" spans="1:15" s="24" customFormat="1" ht="48">
      <c r="A83" s="18" t="s">
        <v>302</v>
      </c>
      <c r="B83" s="39" t="s">
        <v>90</v>
      </c>
      <c r="C83" s="65">
        <v>75</v>
      </c>
      <c r="D83" s="65">
        <v>91.39</v>
      </c>
      <c r="E83" s="66">
        <f>D83/C83*100</f>
        <v>121.85333333333332</v>
      </c>
      <c r="F83" s="3"/>
      <c r="G83" s="3"/>
      <c r="H83" s="3"/>
      <c r="I83" s="3"/>
      <c r="J83" s="3"/>
      <c r="K83" s="3"/>
      <c r="L83" s="4"/>
      <c r="M83" s="4"/>
      <c r="N83" s="4"/>
      <c r="O83" s="5"/>
    </row>
    <row r="84" spans="1:15" s="24" customFormat="1" ht="48">
      <c r="A84" s="18" t="s">
        <v>326</v>
      </c>
      <c r="B84" s="39" t="s">
        <v>90</v>
      </c>
      <c r="C84" s="65"/>
      <c r="D84" s="65">
        <v>2</v>
      </c>
      <c r="E84" s="66"/>
      <c r="F84" s="3"/>
      <c r="G84" s="3"/>
      <c r="H84" s="3"/>
      <c r="I84" s="3"/>
      <c r="J84" s="3"/>
      <c r="K84" s="3"/>
      <c r="L84" s="4"/>
      <c r="M84" s="4"/>
      <c r="N84" s="4"/>
      <c r="O84" s="5"/>
    </row>
    <row r="85" spans="1:15" s="24" customFormat="1" ht="48" hidden="1" outlineLevel="1">
      <c r="A85" s="18" t="s">
        <v>325</v>
      </c>
      <c r="B85" s="39" t="s">
        <v>90</v>
      </c>
      <c r="C85" s="65"/>
      <c r="D85" s="65"/>
      <c r="E85" s="66" t="e">
        <f>D85/C85*100</f>
        <v>#DIV/0!</v>
      </c>
      <c r="F85" s="3"/>
      <c r="G85" s="3"/>
      <c r="H85" s="3"/>
      <c r="I85" s="3"/>
      <c r="J85" s="3"/>
      <c r="K85" s="3"/>
      <c r="L85" s="4"/>
      <c r="M85" s="4"/>
      <c r="N85" s="4"/>
      <c r="O85" s="5"/>
    </row>
    <row r="86" spans="1:15" s="24" customFormat="1" ht="24" collapsed="1">
      <c r="A86" s="18" t="s">
        <v>91</v>
      </c>
      <c r="B86" s="39" t="s">
        <v>92</v>
      </c>
      <c r="C86" s="65">
        <v>5722</v>
      </c>
      <c r="D86" s="65">
        <v>5688.59</v>
      </c>
      <c r="E86" s="66">
        <f>D86/C86*100</f>
        <v>99.4161132471164</v>
      </c>
      <c r="F86" s="3"/>
      <c r="G86" s="3"/>
      <c r="H86" s="3"/>
      <c r="I86" s="3"/>
      <c r="J86" s="3"/>
      <c r="K86" s="3"/>
      <c r="L86" s="4"/>
      <c r="M86" s="4"/>
      <c r="N86" s="4"/>
      <c r="O86" s="5"/>
    </row>
    <row r="87" spans="1:15" s="24" customFormat="1" ht="36">
      <c r="A87" s="18" t="s">
        <v>93</v>
      </c>
      <c r="B87" s="39" t="s">
        <v>94</v>
      </c>
      <c r="C87" s="65">
        <f>SUM(C88:C103)</f>
        <v>2909</v>
      </c>
      <c r="D87" s="65">
        <f>SUM(D88:D103)</f>
        <v>2960.04</v>
      </c>
      <c r="E87" s="66">
        <f>D87/C87*100</f>
        <v>101.75455482983844</v>
      </c>
      <c r="F87" s="3"/>
      <c r="G87" s="3"/>
      <c r="H87" s="3"/>
      <c r="I87" s="3"/>
      <c r="J87" s="3"/>
      <c r="K87" s="3"/>
      <c r="L87" s="4"/>
      <c r="M87" s="4"/>
      <c r="N87" s="4"/>
      <c r="O87" s="5"/>
    </row>
    <row r="88" spans="1:15" s="24" customFormat="1" ht="36">
      <c r="A88" s="18" t="s">
        <v>279</v>
      </c>
      <c r="B88" s="39" t="s">
        <v>94</v>
      </c>
      <c r="C88" s="65"/>
      <c r="D88" s="65">
        <v>11.3</v>
      </c>
      <c r="E88" s="66"/>
      <c r="F88" s="3"/>
      <c r="G88" s="3"/>
      <c r="H88" s="3"/>
      <c r="I88" s="3"/>
      <c r="J88" s="3"/>
      <c r="K88" s="3"/>
      <c r="L88" s="4"/>
      <c r="M88" s="4"/>
      <c r="N88" s="4"/>
      <c r="O88" s="5"/>
    </row>
    <row r="89" spans="1:15" s="24" customFormat="1" ht="36">
      <c r="A89" s="18" t="s">
        <v>371</v>
      </c>
      <c r="B89" s="39" t="s">
        <v>94</v>
      </c>
      <c r="C89" s="65"/>
      <c r="D89" s="65">
        <v>15.7</v>
      </c>
      <c r="E89" s="66"/>
      <c r="F89" s="3"/>
      <c r="G89" s="3"/>
      <c r="H89" s="3"/>
      <c r="I89" s="3"/>
      <c r="J89" s="3"/>
      <c r="K89" s="3"/>
      <c r="L89" s="4"/>
      <c r="M89" s="4"/>
      <c r="N89" s="4"/>
      <c r="O89" s="5"/>
    </row>
    <row r="90" spans="1:15" s="24" customFormat="1" ht="36">
      <c r="A90" s="18" t="s">
        <v>327</v>
      </c>
      <c r="B90" s="39" t="s">
        <v>94</v>
      </c>
      <c r="C90" s="65"/>
      <c r="D90" s="65">
        <v>10.2</v>
      </c>
      <c r="E90" s="66"/>
      <c r="F90" s="3"/>
      <c r="G90" s="3"/>
      <c r="H90" s="3"/>
      <c r="I90" s="3"/>
      <c r="J90" s="3"/>
      <c r="K90" s="3"/>
      <c r="L90" s="4"/>
      <c r="M90" s="4"/>
      <c r="N90" s="4"/>
      <c r="O90" s="5"/>
    </row>
    <row r="91" spans="1:15" s="24" customFormat="1" ht="36">
      <c r="A91" s="18" t="s">
        <v>280</v>
      </c>
      <c r="B91" s="39" t="s">
        <v>94</v>
      </c>
      <c r="C91" s="65">
        <v>67</v>
      </c>
      <c r="D91" s="65">
        <v>81.5</v>
      </c>
      <c r="E91" s="66">
        <f>D91/C91*100</f>
        <v>121.64179104477613</v>
      </c>
      <c r="F91" s="3"/>
      <c r="G91" s="3"/>
      <c r="H91" s="3"/>
      <c r="I91" s="3"/>
      <c r="J91" s="3"/>
      <c r="K91" s="3"/>
      <c r="L91" s="4"/>
      <c r="M91" s="4"/>
      <c r="N91" s="4"/>
      <c r="O91" s="5"/>
    </row>
    <row r="92" spans="1:15" s="24" customFormat="1" ht="36">
      <c r="A92" s="18" t="s">
        <v>281</v>
      </c>
      <c r="B92" s="39" t="s">
        <v>94</v>
      </c>
      <c r="C92" s="65"/>
      <c r="D92" s="65">
        <v>10.2</v>
      </c>
      <c r="E92" s="66"/>
      <c r="F92" s="3"/>
      <c r="G92" s="3"/>
      <c r="H92" s="3"/>
      <c r="I92" s="3"/>
      <c r="J92" s="3"/>
      <c r="K92" s="3"/>
      <c r="L92" s="4"/>
      <c r="M92" s="4"/>
      <c r="N92" s="4"/>
      <c r="O92" s="5"/>
    </row>
    <row r="93" spans="1:15" s="24" customFormat="1" ht="36">
      <c r="A93" s="18" t="s">
        <v>328</v>
      </c>
      <c r="B93" s="39" t="s">
        <v>94</v>
      </c>
      <c r="C93" s="65">
        <v>112</v>
      </c>
      <c r="D93" s="65">
        <v>117</v>
      </c>
      <c r="E93" s="66">
        <f aca="true" t="shared" si="4" ref="E93:E101">D93/C93*100</f>
        <v>104.46428571428572</v>
      </c>
      <c r="F93" s="3"/>
      <c r="G93" s="3"/>
      <c r="H93" s="3"/>
      <c r="I93" s="3"/>
      <c r="J93" s="3"/>
      <c r="K93" s="3"/>
      <c r="L93" s="4"/>
      <c r="M93" s="4"/>
      <c r="N93" s="4"/>
      <c r="O93" s="5"/>
    </row>
    <row r="94" spans="1:15" s="24" customFormat="1" ht="36">
      <c r="A94" s="18" t="s">
        <v>95</v>
      </c>
      <c r="B94" s="39" t="s">
        <v>96</v>
      </c>
      <c r="C94" s="65">
        <v>918</v>
      </c>
      <c r="D94" s="65">
        <v>910</v>
      </c>
      <c r="E94" s="66">
        <f t="shared" si="4"/>
        <v>99.12854030501089</v>
      </c>
      <c r="F94" s="3"/>
      <c r="G94" s="3"/>
      <c r="H94" s="3"/>
      <c r="I94" s="3"/>
      <c r="J94" s="3"/>
      <c r="K94" s="3"/>
      <c r="L94" s="4"/>
      <c r="M94" s="4"/>
      <c r="N94" s="4"/>
      <c r="O94" s="5"/>
    </row>
    <row r="95" spans="1:15" s="24" customFormat="1" ht="48">
      <c r="A95" s="18" t="s">
        <v>97</v>
      </c>
      <c r="B95" s="39" t="s">
        <v>98</v>
      </c>
      <c r="C95" s="65">
        <v>340</v>
      </c>
      <c r="D95" s="65">
        <v>345.3</v>
      </c>
      <c r="E95" s="66">
        <f t="shared" si="4"/>
        <v>101.55882352941177</v>
      </c>
      <c r="F95" s="3"/>
      <c r="G95" s="3"/>
      <c r="H95" s="3"/>
      <c r="I95" s="3"/>
      <c r="J95" s="3"/>
      <c r="K95" s="3"/>
      <c r="L95" s="4"/>
      <c r="M95" s="4"/>
      <c r="N95" s="4"/>
      <c r="O95" s="5"/>
    </row>
    <row r="96" spans="1:15" s="24" customFormat="1" ht="48">
      <c r="A96" s="18" t="s">
        <v>99</v>
      </c>
      <c r="B96" s="39" t="s">
        <v>100</v>
      </c>
      <c r="C96" s="65">
        <v>918</v>
      </c>
      <c r="D96" s="65">
        <v>920.5</v>
      </c>
      <c r="E96" s="66">
        <f t="shared" si="4"/>
        <v>100.2723311546841</v>
      </c>
      <c r="F96" s="3"/>
      <c r="G96" s="3"/>
      <c r="H96" s="3"/>
      <c r="I96" s="3"/>
      <c r="J96" s="3"/>
      <c r="K96" s="3"/>
      <c r="L96" s="4"/>
      <c r="M96" s="4"/>
      <c r="N96" s="4"/>
      <c r="O96" s="5"/>
    </row>
    <row r="97" spans="1:15" s="24" customFormat="1" ht="36">
      <c r="A97" s="18" t="s">
        <v>282</v>
      </c>
      <c r="B97" s="39" t="s">
        <v>94</v>
      </c>
      <c r="C97" s="65">
        <v>262</v>
      </c>
      <c r="D97" s="65">
        <v>214.5</v>
      </c>
      <c r="E97" s="66">
        <f t="shared" si="4"/>
        <v>81.87022900763358</v>
      </c>
      <c r="F97" s="3"/>
      <c r="G97" s="3"/>
      <c r="H97" s="3"/>
      <c r="I97" s="3"/>
      <c r="J97" s="3"/>
      <c r="K97" s="3"/>
      <c r="L97" s="4"/>
      <c r="M97" s="4"/>
      <c r="N97" s="4"/>
      <c r="O97" s="5"/>
    </row>
    <row r="98" spans="1:15" s="24" customFormat="1" ht="36">
      <c r="A98" s="18" t="s">
        <v>283</v>
      </c>
      <c r="B98" s="39" t="s">
        <v>94</v>
      </c>
      <c r="C98" s="65">
        <v>25</v>
      </c>
      <c r="D98" s="65">
        <v>26.3</v>
      </c>
      <c r="E98" s="66">
        <f t="shared" si="4"/>
        <v>105.2</v>
      </c>
      <c r="F98" s="3"/>
      <c r="G98" s="3"/>
      <c r="H98" s="3"/>
      <c r="I98" s="3"/>
      <c r="J98" s="3"/>
      <c r="K98" s="3"/>
      <c r="L98" s="4"/>
      <c r="M98" s="4"/>
      <c r="N98" s="4"/>
      <c r="O98" s="5"/>
    </row>
    <row r="99" spans="1:15" s="24" customFormat="1" ht="36">
      <c r="A99" s="18" t="s">
        <v>284</v>
      </c>
      <c r="B99" s="39" t="s">
        <v>94</v>
      </c>
      <c r="C99" s="65">
        <v>112</v>
      </c>
      <c r="D99" s="65">
        <v>139.2</v>
      </c>
      <c r="E99" s="66">
        <f t="shared" si="4"/>
        <v>124.28571428571426</v>
      </c>
      <c r="F99" s="3"/>
      <c r="G99" s="3"/>
      <c r="H99" s="3"/>
      <c r="I99" s="3"/>
      <c r="J99" s="3"/>
      <c r="K99" s="3"/>
      <c r="L99" s="4"/>
      <c r="M99" s="4"/>
      <c r="N99" s="4"/>
      <c r="O99" s="5"/>
    </row>
    <row r="100" spans="1:15" s="24" customFormat="1" ht="36">
      <c r="A100" s="18" t="s">
        <v>303</v>
      </c>
      <c r="B100" s="39" t="s">
        <v>94</v>
      </c>
      <c r="C100" s="65">
        <v>121</v>
      </c>
      <c r="D100" s="65">
        <v>117</v>
      </c>
      <c r="E100" s="66">
        <f t="shared" si="4"/>
        <v>96.69421487603306</v>
      </c>
      <c r="F100" s="3"/>
      <c r="G100" s="3"/>
      <c r="H100" s="3"/>
      <c r="I100" s="3"/>
      <c r="J100" s="3"/>
      <c r="K100" s="3"/>
      <c r="L100" s="4"/>
      <c r="M100" s="4"/>
      <c r="N100" s="4"/>
      <c r="O100" s="5"/>
    </row>
    <row r="101" spans="1:15" s="24" customFormat="1" ht="36">
      <c r="A101" s="18" t="s">
        <v>286</v>
      </c>
      <c r="B101" s="39" t="s">
        <v>94</v>
      </c>
      <c r="C101" s="65">
        <v>34</v>
      </c>
      <c r="D101" s="65">
        <v>33.54</v>
      </c>
      <c r="E101" s="66">
        <f t="shared" si="4"/>
        <v>98.6470588235294</v>
      </c>
      <c r="F101" s="3"/>
      <c r="G101" s="3"/>
      <c r="H101" s="3"/>
      <c r="I101" s="3"/>
      <c r="J101" s="3"/>
      <c r="K101" s="3"/>
      <c r="L101" s="4"/>
      <c r="M101" s="4"/>
      <c r="N101" s="4"/>
      <c r="O101" s="5"/>
    </row>
    <row r="102" spans="1:15" s="24" customFormat="1" ht="36">
      <c r="A102" s="18" t="s">
        <v>285</v>
      </c>
      <c r="B102" s="39" t="s">
        <v>94</v>
      </c>
      <c r="C102" s="65"/>
      <c r="D102" s="65">
        <v>0.5</v>
      </c>
      <c r="E102" s="66"/>
      <c r="F102" s="3"/>
      <c r="G102" s="3"/>
      <c r="H102" s="3"/>
      <c r="I102" s="3"/>
      <c r="J102" s="3"/>
      <c r="K102" s="3"/>
      <c r="L102" s="4"/>
      <c r="M102" s="4"/>
      <c r="N102" s="4"/>
      <c r="O102" s="5"/>
    </row>
    <row r="103" spans="1:15" s="24" customFormat="1" ht="36">
      <c r="A103" s="18" t="s">
        <v>333</v>
      </c>
      <c r="B103" s="39" t="s">
        <v>94</v>
      </c>
      <c r="C103" s="65"/>
      <c r="D103" s="65">
        <v>7.3</v>
      </c>
      <c r="E103" s="66"/>
      <c r="F103" s="3"/>
      <c r="G103" s="3"/>
      <c r="H103" s="3"/>
      <c r="I103" s="3"/>
      <c r="J103" s="3"/>
      <c r="K103" s="3"/>
      <c r="L103" s="4"/>
      <c r="M103" s="4"/>
      <c r="N103" s="4"/>
      <c r="O103" s="5"/>
    </row>
    <row r="104" spans="1:15" s="24" customFormat="1" ht="12">
      <c r="A104" s="18" t="s">
        <v>263</v>
      </c>
      <c r="B104" s="39" t="s">
        <v>264</v>
      </c>
      <c r="C104" s="64">
        <f>C105+C106+C107</f>
        <v>1782</v>
      </c>
      <c r="D104" s="64">
        <f>D105+D106+D107</f>
        <v>2057.0699999999997</v>
      </c>
      <c r="E104" s="66">
        <f>D104/C104*100</f>
        <v>115.43602693602692</v>
      </c>
      <c r="F104" s="3"/>
      <c r="G104" s="3"/>
      <c r="H104" s="3"/>
      <c r="I104" s="3"/>
      <c r="J104" s="3"/>
      <c r="K104" s="3"/>
      <c r="L104" s="4"/>
      <c r="M104" s="4"/>
      <c r="N104" s="4"/>
      <c r="O104" s="5"/>
    </row>
    <row r="105" spans="1:15" s="24" customFormat="1" ht="26.25" customHeight="1">
      <c r="A105" s="18" t="s">
        <v>269</v>
      </c>
      <c r="B105" s="39" t="s">
        <v>270</v>
      </c>
      <c r="C105" s="65"/>
      <c r="D105" s="65">
        <v>12.67</v>
      </c>
      <c r="E105" s="66"/>
      <c r="F105" s="3"/>
      <c r="G105" s="3"/>
      <c r="H105" s="3"/>
      <c r="I105" s="3"/>
      <c r="J105" s="3"/>
      <c r="K105" s="3"/>
      <c r="L105" s="4"/>
      <c r="M105" s="4"/>
      <c r="N105" s="4"/>
      <c r="O105" s="5"/>
    </row>
    <row r="106" spans="1:15" s="24" customFormat="1" ht="26.25" customHeight="1">
      <c r="A106" s="18" t="s">
        <v>364</v>
      </c>
      <c r="B106" s="39" t="s">
        <v>365</v>
      </c>
      <c r="C106" s="65">
        <v>445</v>
      </c>
      <c r="D106" s="65">
        <v>534.08</v>
      </c>
      <c r="E106" s="66"/>
      <c r="F106" s="3"/>
      <c r="G106" s="3"/>
      <c r="H106" s="3"/>
      <c r="I106" s="3"/>
      <c r="J106" s="3"/>
      <c r="K106" s="3"/>
      <c r="L106" s="4"/>
      <c r="M106" s="4"/>
      <c r="N106" s="4"/>
      <c r="O106" s="5"/>
    </row>
    <row r="107" spans="1:15" s="24" customFormat="1" ht="26.25" customHeight="1">
      <c r="A107" s="18" t="s">
        <v>271</v>
      </c>
      <c r="B107" s="39" t="s">
        <v>334</v>
      </c>
      <c r="C107" s="65">
        <v>1337</v>
      </c>
      <c r="D107" s="65">
        <v>1510.32</v>
      </c>
      <c r="E107" s="66">
        <f aca="true" t="shared" si="5" ref="E107:E138">D107/C107*100</f>
        <v>112.9633507853403</v>
      </c>
      <c r="F107" s="3"/>
      <c r="G107" s="3"/>
      <c r="H107" s="3"/>
      <c r="I107" s="3"/>
      <c r="J107" s="3"/>
      <c r="K107" s="3"/>
      <c r="L107" s="4"/>
      <c r="M107" s="4"/>
      <c r="N107" s="4"/>
      <c r="O107" s="5"/>
    </row>
    <row r="108" spans="1:15" s="24" customFormat="1" ht="48">
      <c r="A108" s="18" t="s">
        <v>265</v>
      </c>
      <c r="B108" s="39" t="s">
        <v>266</v>
      </c>
      <c r="C108" s="64">
        <f>C109</f>
        <v>99.49</v>
      </c>
      <c r="D108" s="64">
        <f>D109</f>
        <v>99.49</v>
      </c>
      <c r="E108" s="66">
        <f t="shared" si="5"/>
        <v>100</v>
      </c>
      <c r="F108" s="3"/>
      <c r="G108" s="3"/>
      <c r="H108" s="3"/>
      <c r="I108" s="3"/>
      <c r="J108" s="3"/>
      <c r="K108" s="3"/>
      <c r="L108" s="4"/>
      <c r="M108" s="4"/>
      <c r="N108" s="4"/>
      <c r="O108" s="5"/>
    </row>
    <row r="109" spans="1:15" s="24" customFormat="1" ht="36">
      <c r="A109" s="18" t="s">
        <v>267</v>
      </c>
      <c r="B109" s="39" t="s">
        <v>268</v>
      </c>
      <c r="C109" s="65">
        <v>99.49</v>
      </c>
      <c r="D109" s="65">
        <v>99.49</v>
      </c>
      <c r="E109" s="66">
        <f t="shared" si="5"/>
        <v>100</v>
      </c>
      <c r="F109" s="3"/>
      <c r="G109" s="3"/>
      <c r="H109" s="3"/>
      <c r="I109" s="3"/>
      <c r="J109" s="3"/>
      <c r="K109" s="3"/>
      <c r="L109" s="4"/>
      <c r="M109" s="4"/>
      <c r="N109" s="4"/>
      <c r="O109" s="5"/>
    </row>
    <row r="110" spans="1:15" s="24" customFormat="1" ht="24">
      <c r="A110" s="18" t="s">
        <v>101</v>
      </c>
      <c r="B110" s="39" t="s">
        <v>102</v>
      </c>
      <c r="C110" s="64">
        <f>C111</f>
        <v>-2604.61</v>
      </c>
      <c r="D110" s="64">
        <f>D111</f>
        <v>-2604.62</v>
      </c>
      <c r="E110" s="66">
        <f t="shared" si="5"/>
        <v>100.00038393463895</v>
      </c>
      <c r="F110" s="3"/>
      <c r="G110" s="3"/>
      <c r="H110" s="3"/>
      <c r="I110" s="3"/>
      <c r="J110" s="3"/>
      <c r="K110" s="3"/>
      <c r="L110" s="4"/>
      <c r="M110" s="4"/>
      <c r="N110" s="4"/>
      <c r="O110" s="5"/>
    </row>
    <row r="111" spans="1:15" s="24" customFormat="1" ht="24">
      <c r="A111" s="18" t="s">
        <v>103</v>
      </c>
      <c r="B111" s="39" t="s">
        <v>104</v>
      </c>
      <c r="C111" s="65">
        <v>-2604.61</v>
      </c>
      <c r="D111" s="65">
        <v>-2604.62</v>
      </c>
      <c r="E111" s="66">
        <f t="shared" si="5"/>
        <v>100.00038393463895</v>
      </c>
      <c r="F111" s="3"/>
      <c r="G111" s="3"/>
      <c r="H111" s="3"/>
      <c r="I111" s="3"/>
      <c r="J111" s="3"/>
      <c r="K111" s="3"/>
      <c r="L111" s="4"/>
      <c r="M111" s="4"/>
      <c r="N111" s="4"/>
      <c r="O111" s="5"/>
    </row>
    <row r="112" spans="1:15" s="17" customFormat="1" ht="12.75">
      <c r="A112" s="13" t="s">
        <v>105</v>
      </c>
      <c r="B112" s="37" t="s">
        <v>106</v>
      </c>
      <c r="C112" s="63">
        <f>C113+C118+C152</f>
        <v>1836862.8739999998</v>
      </c>
      <c r="D112" s="63">
        <f>D113+D118+D152</f>
        <v>1830038.101</v>
      </c>
      <c r="E112" s="64">
        <f t="shared" si="5"/>
        <v>99.62845495455313</v>
      </c>
      <c r="F112" s="14"/>
      <c r="G112" s="14"/>
      <c r="H112" s="14"/>
      <c r="I112" s="14"/>
      <c r="J112" s="14"/>
      <c r="K112" s="14"/>
      <c r="L112" s="15"/>
      <c r="M112" s="15"/>
      <c r="N112" s="15"/>
      <c r="O112" s="16"/>
    </row>
    <row r="113" spans="1:15" s="23" customFormat="1" ht="24">
      <c r="A113" s="18" t="s">
        <v>107</v>
      </c>
      <c r="B113" s="53" t="s">
        <v>108</v>
      </c>
      <c r="C113" s="64">
        <f>C114+C115+C116+C117</f>
        <v>944942.9</v>
      </c>
      <c r="D113" s="64">
        <f>D114+D115+D116+D117</f>
        <v>944942.9</v>
      </c>
      <c r="E113" s="64">
        <f t="shared" si="5"/>
        <v>100</v>
      </c>
      <c r="F113" s="20"/>
      <c r="G113" s="20"/>
      <c r="H113" s="20"/>
      <c r="I113" s="20"/>
      <c r="J113" s="20"/>
      <c r="K113" s="20"/>
      <c r="L113" s="21"/>
      <c r="M113" s="21"/>
      <c r="N113" s="21"/>
      <c r="O113" s="22"/>
    </row>
    <row r="114" spans="1:15" s="23" customFormat="1" ht="36">
      <c r="A114" s="18" t="s">
        <v>331</v>
      </c>
      <c r="B114" s="39" t="s">
        <v>332</v>
      </c>
      <c r="C114" s="65">
        <v>44109</v>
      </c>
      <c r="D114" s="65">
        <v>44109</v>
      </c>
      <c r="E114" s="66">
        <f t="shared" si="5"/>
        <v>100</v>
      </c>
      <c r="F114" s="20"/>
      <c r="G114" s="20"/>
      <c r="H114" s="20"/>
      <c r="I114" s="20"/>
      <c r="J114" s="20"/>
      <c r="K114" s="20"/>
      <c r="L114" s="21"/>
      <c r="M114" s="21"/>
      <c r="N114" s="21"/>
      <c r="O114" s="22"/>
    </row>
    <row r="115" spans="1:15" s="12" customFormat="1" ht="27" customHeight="1">
      <c r="A115" s="18" t="s">
        <v>109</v>
      </c>
      <c r="B115" s="39" t="s">
        <v>110</v>
      </c>
      <c r="C115" s="65">
        <v>841508.9</v>
      </c>
      <c r="D115" s="65">
        <v>841508.9</v>
      </c>
      <c r="E115" s="66">
        <f t="shared" si="5"/>
        <v>100</v>
      </c>
      <c r="F115" s="9"/>
      <c r="G115" s="9"/>
      <c r="H115" s="9"/>
      <c r="I115" s="9"/>
      <c r="J115" s="9"/>
      <c r="K115" s="9"/>
      <c r="L115" s="10"/>
      <c r="M115" s="10"/>
      <c r="N115" s="10"/>
      <c r="O115" s="11"/>
    </row>
    <row r="116" spans="1:15" s="12" customFormat="1" ht="27" customHeight="1">
      <c r="A116" s="18" t="s">
        <v>111</v>
      </c>
      <c r="B116" s="39" t="s">
        <v>112</v>
      </c>
      <c r="C116" s="65">
        <v>25857</v>
      </c>
      <c r="D116" s="65">
        <v>25857</v>
      </c>
      <c r="E116" s="66">
        <f t="shared" si="5"/>
        <v>100</v>
      </c>
      <c r="F116" s="9"/>
      <c r="G116" s="9"/>
      <c r="H116" s="9"/>
      <c r="I116" s="9"/>
      <c r="J116" s="9"/>
      <c r="K116" s="9"/>
      <c r="L116" s="10"/>
      <c r="M116" s="10"/>
      <c r="N116" s="10"/>
      <c r="O116" s="11"/>
    </row>
    <row r="117" spans="1:15" s="12" customFormat="1" ht="27" customHeight="1">
      <c r="A117" s="18" t="s">
        <v>113</v>
      </c>
      <c r="B117" s="39" t="s">
        <v>114</v>
      </c>
      <c r="C117" s="65">
        <v>33468</v>
      </c>
      <c r="D117" s="65">
        <v>33468</v>
      </c>
      <c r="E117" s="66">
        <f t="shared" si="5"/>
        <v>100</v>
      </c>
      <c r="F117" s="9"/>
      <c r="G117" s="9"/>
      <c r="H117" s="9"/>
      <c r="I117" s="9"/>
      <c r="J117" s="9"/>
      <c r="K117" s="9"/>
      <c r="L117" s="10"/>
      <c r="M117" s="10"/>
      <c r="N117" s="10"/>
      <c r="O117" s="11"/>
    </row>
    <row r="118" spans="1:15" s="23" customFormat="1" ht="24">
      <c r="A118" s="18" t="s">
        <v>115</v>
      </c>
      <c r="B118" s="53" t="s">
        <v>116</v>
      </c>
      <c r="C118" s="64">
        <f>C119+C120+C121+C122+C123</f>
        <v>761500.074</v>
      </c>
      <c r="D118" s="64">
        <f>D119+D120+D121+D122+D123</f>
        <v>754914.0009999999</v>
      </c>
      <c r="E118" s="66">
        <f t="shared" si="5"/>
        <v>99.13511853447304</v>
      </c>
      <c r="F118" s="20"/>
      <c r="G118" s="20"/>
      <c r="H118" s="20"/>
      <c r="I118" s="20"/>
      <c r="J118" s="20"/>
      <c r="K118" s="20"/>
      <c r="L118" s="21"/>
      <c r="M118" s="21"/>
      <c r="N118" s="21"/>
      <c r="O118" s="22"/>
    </row>
    <row r="119" spans="1:5" ht="37.5" customHeight="1">
      <c r="A119" s="18" t="s">
        <v>117</v>
      </c>
      <c r="B119" s="39" t="s">
        <v>118</v>
      </c>
      <c r="C119" s="65">
        <v>387153.3</v>
      </c>
      <c r="D119" s="65">
        <v>387146.94</v>
      </c>
      <c r="E119" s="66">
        <f t="shared" si="5"/>
        <v>99.99835723988404</v>
      </c>
    </row>
    <row r="120" spans="1:5" ht="48" hidden="1" outlineLevel="1">
      <c r="A120" s="18" t="s">
        <v>119</v>
      </c>
      <c r="B120" s="39" t="s">
        <v>120</v>
      </c>
      <c r="C120" s="65">
        <v>0</v>
      </c>
      <c r="D120" s="65">
        <v>0</v>
      </c>
      <c r="E120" s="66" t="e">
        <f t="shared" si="5"/>
        <v>#DIV/0!</v>
      </c>
    </row>
    <row r="121" spans="1:5" ht="25.5" customHeight="1" collapsed="1">
      <c r="A121" s="18" t="s">
        <v>121</v>
      </c>
      <c r="B121" s="39" t="s">
        <v>122</v>
      </c>
      <c r="C121" s="65">
        <v>9715.454</v>
      </c>
      <c r="D121" s="65">
        <v>9685.13</v>
      </c>
      <c r="E121" s="66">
        <f t="shared" si="5"/>
        <v>99.68787871364529</v>
      </c>
    </row>
    <row r="122" spans="1:5" ht="36">
      <c r="A122" s="18" t="s">
        <v>123</v>
      </c>
      <c r="B122" s="39" t="s">
        <v>124</v>
      </c>
      <c r="C122" s="65">
        <v>1321</v>
      </c>
      <c r="D122" s="65">
        <v>1321</v>
      </c>
      <c r="E122" s="66">
        <f t="shared" si="5"/>
        <v>100</v>
      </c>
    </row>
    <row r="123" spans="1:15" s="12" customFormat="1" ht="24">
      <c r="A123" s="18"/>
      <c r="B123" s="56" t="s">
        <v>125</v>
      </c>
      <c r="C123" s="67">
        <f>C124+C137</f>
        <v>363310.32</v>
      </c>
      <c r="D123" s="67">
        <f>D124+D137</f>
        <v>356760.9309999999</v>
      </c>
      <c r="E123" s="67">
        <f t="shared" si="5"/>
        <v>98.19730168964095</v>
      </c>
      <c r="F123" s="9"/>
      <c r="G123" s="9"/>
      <c r="H123" s="9"/>
      <c r="I123" s="9"/>
      <c r="J123" s="9"/>
      <c r="K123" s="9"/>
      <c r="L123" s="10"/>
      <c r="M123" s="10"/>
      <c r="N123" s="10"/>
      <c r="O123" s="11"/>
    </row>
    <row r="124" spans="1:5" ht="16.5" customHeight="1">
      <c r="A124" s="18"/>
      <c r="B124" s="56" t="s">
        <v>126</v>
      </c>
      <c r="C124" s="67">
        <f>C125+C126+C127+C128+C129+C130+C131+C132+C133+C134+C135+C136</f>
        <v>94175.54999999999</v>
      </c>
      <c r="D124" s="67">
        <f>D125+D126+D127+D128+D129+D130+D131+D132+D133+D134+D135+D136</f>
        <v>88517.84999999999</v>
      </c>
      <c r="E124" s="67">
        <f t="shared" si="5"/>
        <v>93.9923897444719</v>
      </c>
    </row>
    <row r="125" spans="1:5" ht="66" customHeight="1">
      <c r="A125" s="18" t="s">
        <v>127</v>
      </c>
      <c r="B125" s="39" t="s">
        <v>293</v>
      </c>
      <c r="C125" s="65">
        <v>14.64</v>
      </c>
      <c r="D125" s="65">
        <v>14.64</v>
      </c>
      <c r="E125" s="66">
        <f t="shared" si="5"/>
        <v>100</v>
      </c>
    </row>
    <row r="126" spans="1:5" ht="24">
      <c r="A126" s="18" t="s">
        <v>128</v>
      </c>
      <c r="B126" s="39" t="s">
        <v>129</v>
      </c>
      <c r="C126" s="65">
        <v>27538</v>
      </c>
      <c r="D126" s="65">
        <v>26938.05</v>
      </c>
      <c r="E126" s="66">
        <f t="shared" si="5"/>
        <v>97.82137410124191</v>
      </c>
    </row>
    <row r="127" spans="1:5" ht="48">
      <c r="A127" s="18" t="s">
        <v>131</v>
      </c>
      <c r="B127" s="39" t="s">
        <v>132</v>
      </c>
      <c r="C127" s="65">
        <v>35407</v>
      </c>
      <c r="D127" s="65">
        <v>30982.16</v>
      </c>
      <c r="E127" s="66">
        <f t="shared" si="5"/>
        <v>87.50292315078939</v>
      </c>
    </row>
    <row r="128" spans="1:5" ht="60">
      <c r="A128" s="18" t="s">
        <v>133</v>
      </c>
      <c r="B128" s="54" t="s">
        <v>134</v>
      </c>
      <c r="C128" s="65">
        <v>6671.51</v>
      </c>
      <c r="D128" s="65">
        <v>6671.51</v>
      </c>
      <c r="E128" s="66">
        <f t="shared" si="5"/>
        <v>100</v>
      </c>
    </row>
    <row r="129" spans="1:5" ht="12">
      <c r="A129" s="18" t="s">
        <v>135</v>
      </c>
      <c r="B129" s="39" t="s">
        <v>136</v>
      </c>
      <c r="C129" s="65">
        <v>2370</v>
      </c>
      <c r="D129" s="65">
        <v>2182.58</v>
      </c>
      <c r="E129" s="66">
        <f t="shared" si="5"/>
        <v>92.09198312236286</v>
      </c>
    </row>
    <row r="130" spans="1:5" ht="48">
      <c r="A130" s="18" t="s">
        <v>137</v>
      </c>
      <c r="B130" s="39" t="s">
        <v>138</v>
      </c>
      <c r="C130" s="65">
        <v>15140</v>
      </c>
      <c r="D130" s="65">
        <v>15107.75</v>
      </c>
      <c r="E130" s="66">
        <f t="shared" si="5"/>
        <v>99.78698811096433</v>
      </c>
    </row>
    <row r="131" spans="1:5" ht="36">
      <c r="A131" s="18" t="s">
        <v>244</v>
      </c>
      <c r="B131" s="39" t="s">
        <v>140</v>
      </c>
      <c r="C131" s="65">
        <v>348</v>
      </c>
      <c r="D131" s="65">
        <v>348</v>
      </c>
      <c r="E131" s="66">
        <f t="shared" si="5"/>
        <v>100</v>
      </c>
    </row>
    <row r="132" spans="1:5" ht="24">
      <c r="A132" s="18" t="s">
        <v>141</v>
      </c>
      <c r="B132" s="39" t="s">
        <v>142</v>
      </c>
      <c r="C132" s="65">
        <v>558</v>
      </c>
      <c r="D132" s="65">
        <v>558</v>
      </c>
      <c r="E132" s="66">
        <f t="shared" si="5"/>
        <v>100</v>
      </c>
    </row>
    <row r="133" spans="1:5" ht="60">
      <c r="A133" s="18" t="s">
        <v>139</v>
      </c>
      <c r="B133" s="39" t="s">
        <v>143</v>
      </c>
      <c r="C133" s="65">
        <v>1</v>
      </c>
      <c r="D133" s="65">
        <v>1</v>
      </c>
      <c r="E133" s="66">
        <f t="shared" si="5"/>
        <v>100</v>
      </c>
    </row>
    <row r="134" spans="1:5" ht="72">
      <c r="A134" s="18" t="s">
        <v>144</v>
      </c>
      <c r="B134" s="39" t="s">
        <v>307</v>
      </c>
      <c r="C134" s="65">
        <v>18</v>
      </c>
      <c r="D134" s="65">
        <v>18</v>
      </c>
      <c r="E134" s="66">
        <f t="shared" si="5"/>
        <v>100</v>
      </c>
    </row>
    <row r="135" spans="1:5" ht="60">
      <c r="A135" s="18" t="s">
        <v>145</v>
      </c>
      <c r="B135" s="39" t="s">
        <v>146</v>
      </c>
      <c r="C135" s="65">
        <v>6041</v>
      </c>
      <c r="D135" s="65">
        <v>5627.76</v>
      </c>
      <c r="E135" s="66">
        <f t="shared" si="5"/>
        <v>93.15941069359378</v>
      </c>
    </row>
    <row r="136" spans="1:5" ht="48">
      <c r="A136" s="18" t="s">
        <v>147</v>
      </c>
      <c r="B136" s="39" t="s">
        <v>148</v>
      </c>
      <c r="C136" s="65">
        <v>68.4</v>
      </c>
      <c r="D136" s="65">
        <v>68.4</v>
      </c>
      <c r="E136" s="66">
        <f t="shared" si="5"/>
        <v>100</v>
      </c>
    </row>
    <row r="137" spans="1:5" ht="48">
      <c r="A137" s="55" t="s">
        <v>337</v>
      </c>
      <c r="B137" s="56" t="s">
        <v>336</v>
      </c>
      <c r="C137" s="67">
        <f>C138+C143+C144+C145+C146+C147+C148+C149+C150+C151</f>
        <v>269134.77</v>
      </c>
      <c r="D137" s="67">
        <f>D138+D143+D144+D145+D146+D147+D148+D149+D150+D151</f>
        <v>268243.08099999995</v>
      </c>
      <c r="E137" s="67">
        <f t="shared" si="5"/>
        <v>99.6686830913746</v>
      </c>
    </row>
    <row r="138" spans="1:5" ht="60">
      <c r="A138" s="55" t="s">
        <v>338</v>
      </c>
      <c r="B138" s="54" t="s">
        <v>149</v>
      </c>
      <c r="C138" s="65">
        <f>C140+C141+C142</f>
        <v>194406</v>
      </c>
      <c r="D138" s="65">
        <f>D140+D141+D142</f>
        <v>193714.38000000003</v>
      </c>
      <c r="E138" s="66">
        <f t="shared" si="5"/>
        <v>99.64423937532794</v>
      </c>
    </row>
    <row r="139" spans="1:5" ht="12">
      <c r="A139" s="18"/>
      <c r="B139" s="39" t="s">
        <v>150</v>
      </c>
      <c r="C139" s="65"/>
      <c r="D139" s="65"/>
      <c r="E139" s="66"/>
    </row>
    <row r="140" spans="1:5" ht="13.5" customHeight="1">
      <c r="A140" s="55" t="s">
        <v>339</v>
      </c>
      <c r="B140" s="39" t="s">
        <v>151</v>
      </c>
      <c r="C140" s="65">
        <v>180898.2</v>
      </c>
      <c r="D140" s="65">
        <v>180258.01</v>
      </c>
      <c r="E140" s="66">
        <f aca="true" t="shared" si="6" ref="E140:E171">D140/C140*100</f>
        <v>99.6461048258081</v>
      </c>
    </row>
    <row r="141" spans="1:5" ht="13.5" customHeight="1">
      <c r="A141" s="55" t="s">
        <v>340</v>
      </c>
      <c r="B141" s="39" t="s">
        <v>152</v>
      </c>
      <c r="C141" s="65">
        <v>1327</v>
      </c>
      <c r="D141" s="65">
        <v>1311.7</v>
      </c>
      <c r="E141" s="66">
        <f t="shared" si="6"/>
        <v>98.84702336096458</v>
      </c>
    </row>
    <row r="142" spans="1:5" ht="13.5" customHeight="1">
      <c r="A142" s="55" t="s">
        <v>341</v>
      </c>
      <c r="B142" s="39" t="s">
        <v>153</v>
      </c>
      <c r="C142" s="65">
        <v>12180.8</v>
      </c>
      <c r="D142" s="65">
        <v>12144.67</v>
      </c>
      <c r="E142" s="66">
        <f t="shared" si="6"/>
        <v>99.70338565611455</v>
      </c>
    </row>
    <row r="143" spans="1:5" ht="36">
      <c r="A143" s="18" t="s">
        <v>304</v>
      </c>
      <c r="B143" s="39" t="s">
        <v>154</v>
      </c>
      <c r="C143" s="65">
        <v>362.6</v>
      </c>
      <c r="D143" s="65">
        <v>331.36</v>
      </c>
      <c r="E143" s="66">
        <f t="shared" si="6"/>
        <v>91.38444567015995</v>
      </c>
    </row>
    <row r="144" spans="1:5" ht="36">
      <c r="A144" s="18" t="s">
        <v>342</v>
      </c>
      <c r="B144" s="39" t="s">
        <v>155</v>
      </c>
      <c r="C144" s="65">
        <v>29466.1</v>
      </c>
      <c r="D144" s="65">
        <v>29466.001</v>
      </c>
      <c r="E144" s="66">
        <f t="shared" si="6"/>
        <v>99.99966402068819</v>
      </c>
    </row>
    <row r="145" spans="1:5" ht="48">
      <c r="A145" s="18" t="s">
        <v>343</v>
      </c>
      <c r="B145" s="39" t="s">
        <v>308</v>
      </c>
      <c r="C145" s="65">
        <v>508</v>
      </c>
      <c r="D145" s="65">
        <v>507.45</v>
      </c>
      <c r="E145" s="66">
        <f t="shared" si="6"/>
        <v>99.89173228346456</v>
      </c>
    </row>
    <row r="146" spans="1:5" ht="48">
      <c r="A146" s="18" t="s">
        <v>344</v>
      </c>
      <c r="B146" s="39" t="s">
        <v>156</v>
      </c>
      <c r="C146" s="65">
        <v>31179</v>
      </c>
      <c r="D146" s="65">
        <v>31179</v>
      </c>
      <c r="E146" s="66">
        <f t="shared" si="6"/>
        <v>100</v>
      </c>
    </row>
    <row r="147" spans="1:5" ht="36">
      <c r="A147" s="18" t="s">
        <v>345</v>
      </c>
      <c r="B147" s="39" t="s">
        <v>157</v>
      </c>
      <c r="C147" s="65">
        <v>10000</v>
      </c>
      <c r="D147" s="65">
        <v>10000</v>
      </c>
      <c r="E147" s="66">
        <f t="shared" si="6"/>
        <v>100</v>
      </c>
    </row>
    <row r="148" spans="1:15" s="24" customFormat="1" ht="24">
      <c r="A148" s="18" t="s">
        <v>305</v>
      </c>
      <c r="B148" s="39" t="s">
        <v>158</v>
      </c>
      <c r="C148" s="65">
        <v>1614.07</v>
      </c>
      <c r="D148" s="65">
        <v>1614.05</v>
      </c>
      <c r="E148" s="66">
        <f t="shared" si="6"/>
        <v>99.99876089636757</v>
      </c>
      <c r="F148" s="3"/>
      <c r="G148" s="3"/>
      <c r="H148" s="3"/>
      <c r="I148" s="3"/>
      <c r="J148" s="3"/>
      <c r="K148" s="3"/>
      <c r="L148" s="4"/>
      <c r="M148" s="4"/>
      <c r="N148" s="4"/>
      <c r="O148" s="5"/>
    </row>
    <row r="149" spans="1:5" ht="36">
      <c r="A149" s="18" t="s">
        <v>306</v>
      </c>
      <c r="B149" s="39" t="s">
        <v>159</v>
      </c>
      <c r="C149" s="65">
        <v>662</v>
      </c>
      <c r="D149" s="65">
        <v>499.76</v>
      </c>
      <c r="E149" s="66">
        <f t="shared" si="6"/>
        <v>75.49244712990937</v>
      </c>
    </row>
    <row r="150" spans="1:5" ht="36">
      <c r="A150" s="18" t="s">
        <v>335</v>
      </c>
      <c r="B150" s="39" t="s">
        <v>247</v>
      </c>
      <c r="C150" s="65">
        <v>104</v>
      </c>
      <c r="D150" s="65">
        <v>103.22</v>
      </c>
      <c r="E150" s="66">
        <f t="shared" si="6"/>
        <v>99.25</v>
      </c>
    </row>
    <row r="151" spans="1:5" ht="36">
      <c r="A151" s="18" t="s">
        <v>346</v>
      </c>
      <c r="B151" s="39" t="s">
        <v>130</v>
      </c>
      <c r="C151" s="65">
        <v>833</v>
      </c>
      <c r="D151" s="65">
        <v>827.86</v>
      </c>
      <c r="E151" s="66">
        <f t="shared" si="6"/>
        <v>99.38295318127251</v>
      </c>
    </row>
    <row r="152" spans="1:5" ht="24">
      <c r="A152" s="18" t="s">
        <v>160</v>
      </c>
      <c r="B152" s="53" t="s">
        <v>161</v>
      </c>
      <c r="C152" s="64">
        <f>C153+C154+C155+C156+C157+C158</f>
        <v>130419.90000000001</v>
      </c>
      <c r="D152" s="64">
        <f>D153+D154+D155+D156+D157+D158</f>
        <v>130181.2</v>
      </c>
      <c r="E152" s="64">
        <f t="shared" si="6"/>
        <v>99.81697578360357</v>
      </c>
    </row>
    <row r="153" spans="1:5" ht="36">
      <c r="A153" s="18" t="s">
        <v>309</v>
      </c>
      <c r="B153" s="39" t="s">
        <v>310</v>
      </c>
      <c r="C153" s="65">
        <v>3064.32</v>
      </c>
      <c r="D153" s="65">
        <v>3064.32</v>
      </c>
      <c r="E153" s="66">
        <f t="shared" si="6"/>
        <v>100</v>
      </c>
    </row>
    <row r="154" spans="1:5" ht="60">
      <c r="A154" s="55" t="s">
        <v>372</v>
      </c>
      <c r="B154" s="39" t="s">
        <v>374</v>
      </c>
      <c r="C154" s="65">
        <v>222</v>
      </c>
      <c r="D154" s="65">
        <v>217.24</v>
      </c>
      <c r="E154" s="66">
        <f t="shared" si="6"/>
        <v>97.85585585585585</v>
      </c>
    </row>
    <row r="155" spans="1:5" ht="36">
      <c r="A155" s="55" t="s">
        <v>373</v>
      </c>
      <c r="B155" s="39" t="s">
        <v>375</v>
      </c>
      <c r="C155" s="65">
        <v>56157</v>
      </c>
      <c r="D155" s="65">
        <v>56157</v>
      </c>
      <c r="E155" s="66">
        <f t="shared" si="6"/>
        <v>100</v>
      </c>
    </row>
    <row r="156" spans="1:5" ht="24">
      <c r="A156" s="55" t="s">
        <v>349</v>
      </c>
      <c r="B156" s="39" t="s">
        <v>350</v>
      </c>
      <c r="C156" s="65">
        <v>8031</v>
      </c>
      <c r="D156" s="65">
        <v>8031</v>
      </c>
      <c r="E156" s="66">
        <f t="shared" si="6"/>
        <v>100</v>
      </c>
    </row>
    <row r="157" spans="1:5" ht="24">
      <c r="A157" s="55" t="s">
        <v>347</v>
      </c>
      <c r="B157" s="39" t="s">
        <v>348</v>
      </c>
      <c r="C157" s="65">
        <v>16500</v>
      </c>
      <c r="D157" s="65">
        <v>16500</v>
      </c>
      <c r="E157" s="66">
        <f t="shared" si="6"/>
        <v>100</v>
      </c>
    </row>
    <row r="158" spans="1:5" ht="12">
      <c r="A158" s="18" t="s">
        <v>162</v>
      </c>
      <c r="B158" s="39" t="s">
        <v>163</v>
      </c>
      <c r="C158" s="65">
        <f>SUM(C159:C164)</f>
        <v>46445.58</v>
      </c>
      <c r="D158" s="65">
        <f>SUM(D159:D164)</f>
        <v>46211.64</v>
      </c>
      <c r="E158" s="66">
        <f t="shared" si="6"/>
        <v>99.496313750415</v>
      </c>
    </row>
    <row r="159" spans="1:5" ht="24">
      <c r="A159" s="18" t="s">
        <v>164</v>
      </c>
      <c r="B159" s="39" t="s">
        <v>165</v>
      </c>
      <c r="C159" s="65">
        <v>19363</v>
      </c>
      <c r="D159" s="65">
        <v>19177.91</v>
      </c>
      <c r="E159" s="66">
        <f t="shared" si="6"/>
        <v>99.04410473583638</v>
      </c>
    </row>
    <row r="160" spans="1:5" ht="36">
      <c r="A160" s="18" t="s">
        <v>166</v>
      </c>
      <c r="B160" s="39" t="s">
        <v>167</v>
      </c>
      <c r="C160" s="65">
        <v>500</v>
      </c>
      <c r="D160" s="65">
        <v>451.24</v>
      </c>
      <c r="E160" s="66">
        <f t="shared" si="6"/>
        <v>90.248</v>
      </c>
    </row>
    <row r="161" spans="1:5" ht="60">
      <c r="A161" s="18" t="s">
        <v>311</v>
      </c>
      <c r="B161" s="39" t="s">
        <v>312</v>
      </c>
      <c r="C161" s="65">
        <v>4596.48</v>
      </c>
      <c r="D161" s="65">
        <v>4596.48</v>
      </c>
      <c r="E161" s="66">
        <f t="shared" si="6"/>
        <v>100</v>
      </c>
    </row>
    <row r="162" spans="1:5" ht="36">
      <c r="A162" s="18" t="s">
        <v>351</v>
      </c>
      <c r="B162" s="39" t="s">
        <v>352</v>
      </c>
      <c r="C162" s="65">
        <v>3000</v>
      </c>
      <c r="D162" s="65">
        <v>3000</v>
      </c>
      <c r="E162" s="66">
        <f t="shared" si="6"/>
        <v>100</v>
      </c>
    </row>
    <row r="163" spans="1:5" ht="48">
      <c r="A163" s="18" t="s">
        <v>353</v>
      </c>
      <c r="B163" s="39" t="s">
        <v>355</v>
      </c>
      <c r="C163" s="65">
        <v>266</v>
      </c>
      <c r="D163" s="65">
        <v>266</v>
      </c>
      <c r="E163" s="66">
        <f t="shared" si="6"/>
        <v>100</v>
      </c>
    </row>
    <row r="164" spans="1:5" ht="24">
      <c r="A164" s="18" t="s">
        <v>354</v>
      </c>
      <c r="B164" s="39" t="s">
        <v>356</v>
      </c>
      <c r="C164" s="65">
        <v>18720.1</v>
      </c>
      <c r="D164" s="65">
        <v>18720.01</v>
      </c>
      <c r="E164" s="66">
        <f t="shared" si="6"/>
        <v>99.99951923333742</v>
      </c>
    </row>
    <row r="165" spans="1:15" s="17" customFormat="1" ht="24.75" customHeight="1">
      <c r="A165" s="13" t="s">
        <v>168</v>
      </c>
      <c r="B165" s="44" t="s">
        <v>169</v>
      </c>
      <c r="C165" s="63">
        <f>C166+C198</f>
        <v>90410.72</v>
      </c>
      <c r="D165" s="63">
        <f>D166+D198</f>
        <v>94750.43800000001</v>
      </c>
      <c r="E165" s="64">
        <f t="shared" si="6"/>
        <v>104.80000380485855</v>
      </c>
      <c r="F165" s="14"/>
      <c r="G165" s="14"/>
      <c r="H165" s="14"/>
      <c r="I165" s="14"/>
      <c r="J165" s="14"/>
      <c r="K165" s="14"/>
      <c r="L165" s="15"/>
      <c r="M165" s="15"/>
      <c r="N165" s="15"/>
      <c r="O165" s="16"/>
    </row>
    <row r="166" spans="1:15" s="48" customFormat="1" ht="15" customHeight="1">
      <c r="A166" s="13" t="s">
        <v>170</v>
      </c>
      <c r="B166" s="43" t="s">
        <v>171</v>
      </c>
      <c r="C166" s="63">
        <f>C167+C194</f>
        <v>80457.92</v>
      </c>
      <c r="D166" s="63">
        <f>D167+D194</f>
        <v>84887.14600000001</v>
      </c>
      <c r="E166" s="64">
        <f t="shared" si="6"/>
        <v>105.50502175547169</v>
      </c>
      <c r="F166" s="45"/>
      <c r="G166" s="45"/>
      <c r="H166" s="45"/>
      <c r="I166" s="45"/>
      <c r="J166" s="45"/>
      <c r="K166" s="45"/>
      <c r="L166" s="46"/>
      <c r="M166" s="46"/>
      <c r="N166" s="46"/>
      <c r="O166" s="47"/>
    </row>
    <row r="167" spans="1:5" ht="36">
      <c r="A167" s="18" t="s">
        <v>172</v>
      </c>
      <c r="B167" s="39" t="s">
        <v>173</v>
      </c>
      <c r="C167" s="65">
        <f>C168+C180</f>
        <v>80406.02</v>
      </c>
      <c r="D167" s="65">
        <f>D168+D180</f>
        <v>84835.224</v>
      </c>
      <c r="E167" s="66">
        <f t="shared" si="6"/>
        <v>105.508547743067</v>
      </c>
    </row>
    <row r="168" spans="1:15" s="48" customFormat="1" ht="24.75" customHeight="1">
      <c r="A168" s="13" t="s">
        <v>174</v>
      </c>
      <c r="B168" s="44" t="s">
        <v>189</v>
      </c>
      <c r="C168" s="63">
        <f>SUM(C169:C179)</f>
        <v>8870.6</v>
      </c>
      <c r="D168" s="63">
        <f>SUM(D169:D179)</f>
        <v>8866.508</v>
      </c>
      <c r="E168" s="66">
        <f t="shared" si="6"/>
        <v>99.95387008770544</v>
      </c>
      <c r="F168" s="45"/>
      <c r="G168" s="45"/>
      <c r="H168" s="45"/>
      <c r="I168" s="45"/>
      <c r="J168" s="45"/>
      <c r="K168" s="45"/>
      <c r="L168" s="46"/>
      <c r="M168" s="46"/>
      <c r="N168" s="46"/>
      <c r="O168" s="47"/>
    </row>
    <row r="169" spans="1:5" ht="12.75" customHeight="1" outlineLevel="1">
      <c r="A169" s="18" t="s">
        <v>190</v>
      </c>
      <c r="B169" s="39" t="s">
        <v>191</v>
      </c>
      <c r="C169" s="65">
        <v>642.8</v>
      </c>
      <c r="D169" s="65">
        <v>654.18</v>
      </c>
      <c r="E169" s="66">
        <f t="shared" si="6"/>
        <v>101.77037958929682</v>
      </c>
    </row>
    <row r="170" spans="1:5" ht="13.5" customHeight="1" outlineLevel="1">
      <c r="A170" s="18" t="s">
        <v>202</v>
      </c>
      <c r="B170" s="39" t="s">
        <v>203</v>
      </c>
      <c r="C170" s="65">
        <v>17.6</v>
      </c>
      <c r="D170" s="65">
        <v>17.554</v>
      </c>
      <c r="E170" s="66">
        <f t="shared" si="6"/>
        <v>99.73863636363635</v>
      </c>
    </row>
    <row r="171" spans="1:5" ht="12.75" customHeight="1" outlineLevel="1">
      <c r="A171" s="18" t="s">
        <v>205</v>
      </c>
      <c r="B171" s="39" t="s">
        <v>204</v>
      </c>
      <c r="C171" s="65">
        <v>128.7</v>
      </c>
      <c r="D171" s="65">
        <v>128.704</v>
      </c>
      <c r="E171" s="66">
        <f t="shared" si="6"/>
        <v>100.00310800310801</v>
      </c>
    </row>
    <row r="172" spans="1:5" ht="13.5" customHeight="1" outlineLevel="1">
      <c r="A172" s="18" t="s">
        <v>193</v>
      </c>
      <c r="B172" s="39" t="s">
        <v>192</v>
      </c>
      <c r="C172" s="65">
        <v>30.5</v>
      </c>
      <c r="D172" s="65">
        <v>30.42</v>
      </c>
      <c r="E172" s="66">
        <f aca="true" t="shared" si="7" ref="E172:E196">D172/C172*100</f>
        <v>99.73770491803279</v>
      </c>
    </row>
    <row r="173" spans="1:5" ht="24" outlineLevel="1">
      <c r="A173" s="18" t="s">
        <v>194</v>
      </c>
      <c r="B173" s="39" t="s">
        <v>197</v>
      </c>
      <c r="C173" s="65">
        <v>99.4</v>
      </c>
      <c r="D173" s="65">
        <v>99.47</v>
      </c>
      <c r="E173" s="66">
        <f t="shared" si="7"/>
        <v>100.07042253521125</v>
      </c>
    </row>
    <row r="174" spans="1:5" ht="12" outlineLevel="1">
      <c r="A174" s="18" t="s">
        <v>195</v>
      </c>
      <c r="B174" s="39" t="s">
        <v>198</v>
      </c>
      <c r="C174" s="65">
        <v>27.3</v>
      </c>
      <c r="D174" s="65">
        <v>27.3</v>
      </c>
      <c r="E174" s="66">
        <f t="shared" si="7"/>
        <v>100</v>
      </c>
    </row>
    <row r="175" spans="1:5" ht="14.25" customHeight="1" outlineLevel="1">
      <c r="A175" s="18" t="s">
        <v>196</v>
      </c>
      <c r="B175" s="39" t="s">
        <v>199</v>
      </c>
      <c r="C175" s="65">
        <v>78</v>
      </c>
      <c r="D175" s="65">
        <v>78</v>
      </c>
      <c r="E175" s="66">
        <f t="shared" si="7"/>
        <v>100</v>
      </c>
    </row>
    <row r="176" spans="1:5" ht="15.75" customHeight="1" outlineLevel="1">
      <c r="A176" s="18" t="s">
        <v>201</v>
      </c>
      <c r="B176" s="39" t="s">
        <v>200</v>
      </c>
      <c r="C176" s="65">
        <v>50.5</v>
      </c>
      <c r="D176" s="65">
        <v>50.43</v>
      </c>
      <c r="E176" s="66">
        <f t="shared" si="7"/>
        <v>99.86138613861387</v>
      </c>
    </row>
    <row r="177" spans="1:5" ht="12" outlineLevel="1">
      <c r="A177" s="18" t="s">
        <v>207</v>
      </c>
      <c r="B177" s="39" t="s">
        <v>209</v>
      </c>
      <c r="C177" s="65">
        <v>3514.9</v>
      </c>
      <c r="D177" s="65">
        <v>3559.43</v>
      </c>
      <c r="E177" s="66">
        <f t="shared" si="7"/>
        <v>101.26689237247146</v>
      </c>
    </row>
    <row r="178" spans="1:5" ht="12" outlineLevel="1">
      <c r="A178" s="18" t="s">
        <v>206</v>
      </c>
      <c r="B178" s="39" t="s">
        <v>210</v>
      </c>
      <c r="C178" s="65">
        <v>1549.8</v>
      </c>
      <c r="D178" s="65">
        <v>1618.455</v>
      </c>
      <c r="E178" s="66">
        <f t="shared" si="7"/>
        <v>104.42992644212157</v>
      </c>
    </row>
    <row r="179" spans="1:5" ht="12" outlineLevel="1">
      <c r="A179" s="18" t="s">
        <v>208</v>
      </c>
      <c r="B179" s="39" t="s">
        <v>211</v>
      </c>
      <c r="C179" s="65">
        <v>2731.1</v>
      </c>
      <c r="D179" s="65">
        <v>2602.565</v>
      </c>
      <c r="E179" s="66">
        <f t="shared" si="7"/>
        <v>95.29365457141812</v>
      </c>
    </row>
    <row r="180" spans="1:15" s="48" customFormat="1" ht="12" customHeight="1">
      <c r="A180" s="13" t="s">
        <v>175</v>
      </c>
      <c r="B180" s="44" t="s">
        <v>212</v>
      </c>
      <c r="C180" s="63">
        <f>SUM(C181:C193)</f>
        <v>71535.42</v>
      </c>
      <c r="D180" s="63">
        <f>SUM(D181:D193)</f>
        <v>75968.716</v>
      </c>
      <c r="E180" s="66">
        <f t="shared" si="7"/>
        <v>106.19734391718116</v>
      </c>
      <c r="F180" s="45"/>
      <c r="G180" s="45"/>
      <c r="H180" s="45"/>
      <c r="I180" s="45"/>
      <c r="J180" s="45"/>
      <c r="K180" s="45"/>
      <c r="L180" s="46"/>
      <c r="M180" s="46"/>
      <c r="N180" s="46"/>
      <c r="O180" s="47"/>
    </row>
    <row r="181" spans="1:5" ht="12" outlineLevel="1">
      <c r="A181" s="18" t="s">
        <v>213</v>
      </c>
      <c r="B181" s="39" t="s">
        <v>191</v>
      </c>
      <c r="C181" s="65">
        <v>51019</v>
      </c>
      <c r="D181" s="65">
        <v>54788.524</v>
      </c>
      <c r="E181" s="66">
        <f t="shared" si="7"/>
        <v>107.38847096179853</v>
      </c>
    </row>
    <row r="182" spans="1:5" ht="12" outlineLevel="1">
      <c r="A182" s="18" t="s">
        <v>214</v>
      </c>
      <c r="B182" s="39" t="s">
        <v>215</v>
      </c>
      <c r="C182" s="65">
        <v>243.4</v>
      </c>
      <c r="D182" s="65">
        <v>238.61</v>
      </c>
      <c r="E182" s="66">
        <f t="shared" si="7"/>
        <v>98.03204601479048</v>
      </c>
    </row>
    <row r="183" spans="1:5" ht="12" outlineLevel="1">
      <c r="A183" s="18" t="s">
        <v>216</v>
      </c>
      <c r="B183" s="39" t="s">
        <v>203</v>
      </c>
      <c r="C183" s="65">
        <v>533.8</v>
      </c>
      <c r="D183" s="65">
        <v>533.77</v>
      </c>
      <c r="E183" s="66">
        <f t="shared" si="7"/>
        <v>99.99437991757213</v>
      </c>
    </row>
    <row r="184" spans="1:5" ht="12" outlineLevel="1">
      <c r="A184" s="18" t="s">
        <v>278</v>
      </c>
      <c r="B184" s="39" t="s">
        <v>211</v>
      </c>
      <c r="C184" s="65">
        <v>1387.1</v>
      </c>
      <c r="D184" s="65">
        <v>1386.76</v>
      </c>
      <c r="E184" s="66">
        <f t="shared" si="7"/>
        <v>99.97548842909669</v>
      </c>
    </row>
    <row r="185" spans="1:5" ht="12" outlineLevel="1">
      <c r="A185" s="18" t="s">
        <v>217</v>
      </c>
      <c r="B185" s="39" t="s">
        <v>226</v>
      </c>
      <c r="C185" s="65">
        <v>105.5</v>
      </c>
      <c r="D185" s="65">
        <v>109.03</v>
      </c>
      <c r="E185" s="66">
        <f t="shared" si="7"/>
        <v>103.34597156398104</v>
      </c>
    </row>
    <row r="186" spans="1:5" ht="12" outlineLevel="1">
      <c r="A186" s="18" t="s">
        <v>218</v>
      </c>
      <c r="B186" s="39" t="s">
        <v>227</v>
      </c>
      <c r="C186" s="65">
        <v>0.6</v>
      </c>
      <c r="D186" s="65">
        <v>0.57</v>
      </c>
      <c r="E186" s="66">
        <f t="shared" si="7"/>
        <v>95</v>
      </c>
    </row>
    <row r="187" spans="1:5" ht="12" outlineLevel="1">
      <c r="A187" s="18" t="s">
        <v>219</v>
      </c>
      <c r="B187" s="39" t="s">
        <v>228</v>
      </c>
      <c r="C187" s="65">
        <v>731.62</v>
      </c>
      <c r="D187" s="65">
        <v>743.05</v>
      </c>
      <c r="E187" s="66">
        <f t="shared" si="7"/>
        <v>101.56228643284764</v>
      </c>
    </row>
    <row r="188" spans="1:5" ht="12" outlineLevel="1">
      <c r="A188" s="18" t="s">
        <v>220</v>
      </c>
      <c r="B188" s="39" t="s">
        <v>229</v>
      </c>
      <c r="C188" s="65">
        <v>189.7</v>
      </c>
      <c r="D188" s="65">
        <v>189.01</v>
      </c>
      <c r="E188" s="66">
        <f t="shared" si="7"/>
        <v>99.63626779124934</v>
      </c>
    </row>
    <row r="189" spans="1:5" ht="12" outlineLevel="1">
      <c r="A189" s="18" t="s">
        <v>221</v>
      </c>
      <c r="B189" s="39" t="s">
        <v>230</v>
      </c>
      <c r="C189" s="65">
        <v>845</v>
      </c>
      <c r="D189" s="65">
        <v>909.75</v>
      </c>
      <c r="E189" s="66">
        <f t="shared" si="7"/>
        <v>107.66272189349112</v>
      </c>
    </row>
    <row r="190" spans="1:5" ht="12" outlineLevel="1">
      <c r="A190" s="18" t="s">
        <v>222</v>
      </c>
      <c r="B190" s="39" t="s">
        <v>231</v>
      </c>
      <c r="C190" s="65">
        <v>3749.4</v>
      </c>
      <c r="D190" s="65">
        <v>3796.1</v>
      </c>
      <c r="E190" s="66">
        <f t="shared" si="7"/>
        <v>101.24553261855229</v>
      </c>
    </row>
    <row r="191" spans="1:5" ht="12" outlineLevel="1">
      <c r="A191" s="18" t="s">
        <v>223</v>
      </c>
      <c r="B191" s="39" t="s">
        <v>232</v>
      </c>
      <c r="C191" s="65">
        <v>1741</v>
      </c>
      <c r="D191" s="65">
        <v>1748.624</v>
      </c>
      <c r="E191" s="66">
        <f t="shared" si="7"/>
        <v>100.43790924755886</v>
      </c>
    </row>
    <row r="192" spans="1:5" ht="12" outlineLevel="1">
      <c r="A192" s="18" t="s">
        <v>224</v>
      </c>
      <c r="B192" s="39" t="s">
        <v>233</v>
      </c>
      <c r="C192" s="65">
        <v>3194.7</v>
      </c>
      <c r="D192" s="65">
        <v>3230.244</v>
      </c>
      <c r="E192" s="66">
        <f t="shared" si="7"/>
        <v>101.11259273171191</v>
      </c>
    </row>
    <row r="193" spans="1:5" ht="12" outlineLevel="1">
      <c r="A193" s="18" t="s">
        <v>225</v>
      </c>
      <c r="B193" s="39" t="s">
        <v>234</v>
      </c>
      <c r="C193" s="65">
        <v>7794.6</v>
      </c>
      <c r="D193" s="65">
        <v>8294.674</v>
      </c>
      <c r="E193" s="66">
        <f t="shared" si="7"/>
        <v>106.4156467297873</v>
      </c>
    </row>
    <row r="194" spans="1:15" s="48" customFormat="1" ht="36">
      <c r="A194" s="13" t="s">
        <v>176</v>
      </c>
      <c r="B194" s="44" t="s">
        <v>235</v>
      </c>
      <c r="C194" s="63">
        <f>C195+C196+C197</f>
        <v>51.9</v>
      </c>
      <c r="D194" s="63">
        <f>D195+D196+D197</f>
        <v>51.922000000000004</v>
      </c>
      <c r="E194" s="64">
        <f t="shared" si="7"/>
        <v>100.0423892100193</v>
      </c>
      <c r="F194" s="45"/>
      <c r="G194" s="45"/>
      <c r="H194" s="45"/>
      <c r="I194" s="45"/>
      <c r="J194" s="45"/>
      <c r="K194" s="45"/>
      <c r="L194" s="46"/>
      <c r="M194" s="46"/>
      <c r="N194" s="46"/>
      <c r="O194" s="47"/>
    </row>
    <row r="195" spans="1:5" ht="13.5" customHeight="1" outlineLevel="1">
      <c r="A195" s="18" t="s">
        <v>236</v>
      </c>
      <c r="B195" s="39" t="s">
        <v>237</v>
      </c>
      <c r="C195" s="65">
        <v>51.6</v>
      </c>
      <c r="D195" s="65">
        <v>51.59</v>
      </c>
      <c r="E195" s="66">
        <f t="shared" si="7"/>
        <v>99.98062015503876</v>
      </c>
    </row>
    <row r="196" spans="1:5" ht="13.5" customHeight="1" outlineLevel="1">
      <c r="A196" s="18" t="s">
        <v>389</v>
      </c>
      <c r="B196" s="39" t="s">
        <v>204</v>
      </c>
      <c r="C196" s="65">
        <v>0.3</v>
      </c>
      <c r="D196" s="65">
        <v>0.145</v>
      </c>
      <c r="E196" s="66">
        <f t="shared" si="7"/>
        <v>48.333333333333336</v>
      </c>
    </row>
    <row r="197" spans="1:5" ht="13.5" customHeight="1" outlineLevel="1">
      <c r="A197" s="18" t="s">
        <v>329</v>
      </c>
      <c r="B197" s="39" t="s">
        <v>231</v>
      </c>
      <c r="C197" s="65">
        <v>0</v>
      </c>
      <c r="D197" s="65">
        <v>0.187</v>
      </c>
      <c r="E197" s="66"/>
    </row>
    <row r="198" spans="1:15" s="48" customFormat="1" ht="36" customHeight="1">
      <c r="A198" s="13" t="s">
        <v>177</v>
      </c>
      <c r="B198" s="44" t="s">
        <v>178</v>
      </c>
      <c r="C198" s="63">
        <f>C200</f>
        <v>9952.8</v>
      </c>
      <c r="D198" s="63">
        <f>D200</f>
        <v>9863.292</v>
      </c>
      <c r="E198" s="64">
        <f aca="true" t="shared" si="8" ref="E198:E219">D198/C198*100</f>
        <v>99.10067518688209</v>
      </c>
      <c r="F198" s="45"/>
      <c r="G198" s="45"/>
      <c r="H198" s="45"/>
      <c r="I198" s="45"/>
      <c r="J198" s="45"/>
      <c r="K198" s="45"/>
      <c r="L198" s="46"/>
      <c r="M198" s="46"/>
      <c r="N198" s="46"/>
      <c r="O198" s="47"/>
    </row>
    <row r="199" spans="1:5" ht="36" hidden="1" outlineLevel="1">
      <c r="A199" s="18" t="s">
        <v>179</v>
      </c>
      <c r="B199" s="39" t="s">
        <v>180</v>
      </c>
      <c r="C199" s="65" t="e">
        <f>#REF!+#REF!</f>
        <v>#REF!</v>
      </c>
      <c r="D199" s="65"/>
      <c r="E199" s="66" t="e">
        <f t="shared" si="8"/>
        <v>#REF!</v>
      </c>
    </row>
    <row r="200" spans="1:5" ht="36" collapsed="1">
      <c r="A200" s="18" t="s">
        <v>181</v>
      </c>
      <c r="B200" s="39" t="s">
        <v>182</v>
      </c>
      <c r="C200" s="65">
        <f>C201+C203</f>
        <v>9952.8</v>
      </c>
      <c r="D200" s="65">
        <f>D201+D203</f>
        <v>9863.292</v>
      </c>
      <c r="E200" s="66">
        <f t="shared" si="8"/>
        <v>99.10067518688209</v>
      </c>
    </row>
    <row r="201" spans="1:15" s="48" customFormat="1" ht="24" customHeight="1">
      <c r="A201" s="13" t="s">
        <v>183</v>
      </c>
      <c r="B201" s="44" t="s">
        <v>184</v>
      </c>
      <c r="C201" s="63">
        <f>SUM(C202:C202)</f>
        <v>2100.3</v>
      </c>
      <c r="D201" s="63">
        <f>SUM(D202:D202)</f>
        <v>2099.372</v>
      </c>
      <c r="E201" s="64">
        <f t="shared" si="8"/>
        <v>99.95581583583296</v>
      </c>
      <c r="F201" s="45"/>
      <c r="G201" s="45"/>
      <c r="H201" s="45"/>
      <c r="I201" s="45"/>
      <c r="J201" s="45"/>
      <c r="K201" s="45"/>
      <c r="L201" s="46"/>
      <c r="M201" s="46"/>
      <c r="N201" s="46"/>
      <c r="O201" s="47"/>
    </row>
    <row r="202" spans="1:5" ht="12" outlineLevel="1">
      <c r="A202" s="18" t="s">
        <v>313</v>
      </c>
      <c r="B202" s="39" t="s">
        <v>314</v>
      </c>
      <c r="C202" s="65">
        <v>2100.3</v>
      </c>
      <c r="D202" s="65">
        <v>2099.372</v>
      </c>
      <c r="E202" s="66">
        <f t="shared" si="8"/>
        <v>99.95581583583296</v>
      </c>
    </row>
    <row r="203" spans="1:15" s="48" customFormat="1" ht="14.25" customHeight="1">
      <c r="A203" s="13" t="s">
        <v>185</v>
      </c>
      <c r="B203" s="44" t="s">
        <v>186</v>
      </c>
      <c r="C203" s="68">
        <f>SUM(C204:C217)</f>
        <v>7852.5</v>
      </c>
      <c r="D203" s="68">
        <f>SUM(D204:D217)</f>
        <v>7763.919999999999</v>
      </c>
      <c r="E203" s="64">
        <f t="shared" si="8"/>
        <v>98.87195160776821</v>
      </c>
      <c r="F203" s="45"/>
      <c r="G203" s="45"/>
      <c r="H203" s="45"/>
      <c r="I203" s="45"/>
      <c r="J203" s="45"/>
      <c r="K203" s="45"/>
      <c r="L203" s="46"/>
      <c r="M203" s="46"/>
      <c r="N203" s="46"/>
      <c r="O203" s="47"/>
    </row>
    <row r="204" spans="1:15" s="48" customFormat="1" ht="14.25" customHeight="1">
      <c r="A204" s="18" t="s">
        <v>386</v>
      </c>
      <c r="B204" s="70" t="s">
        <v>387</v>
      </c>
      <c r="C204" s="71">
        <v>400</v>
      </c>
      <c r="D204" s="71">
        <v>400</v>
      </c>
      <c r="E204" s="66">
        <f t="shared" si="8"/>
        <v>100</v>
      </c>
      <c r="F204" s="45"/>
      <c r="G204" s="45"/>
      <c r="H204" s="45"/>
      <c r="I204" s="45"/>
      <c r="J204" s="45"/>
      <c r="K204" s="45"/>
      <c r="L204" s="46"/>
      <c r="M204" s="46"/>
      <c r="N204" s="46"/>
      <c r="O204" s="47"/>
    </row>
    <row r="205" spans="1:5" ht="14.25" customHeight="1" outlineLevel="1">
      <c r="A205" s="18" t="s">
        <v>238</v>
      </c>
      <c r="B205" s="39" t="s">
        <v>191</v>
      </c>
      <c r="C205" s="69">
        <v>5801.5</v>
      </c>
      <c r="D205" s="69">
        <v>5511.135</v>
      </c>
      <c r="E205" s="66">
        <f t="shared" si="8"/>
        <v>94.9950012927691</v>
      </c>
    </row>
    <row r="206" spans="1:5" ht="12" outlineLevel="1">
      <c r="A206" s="18" t="s">
        <v>330</v>
      </c>
      <c r="B206" s="39" t="s">
        <v>204</v>
      </c>
      <c r="C206" s="69">
        <v>10</v>
      </c>
      <c r="D206" s="69">
        <v>10</v>
      </c>
      <c r="E206" s="66">
        <f t="shared" si="8"/>
        <v>100</v>
      </c>
    </row>
    <row r="207" spans="1:5" ht="12" outlineLevel="1">
      <c r="A207" s="18" t="s">
        <v>388</v>
      </c>
      <c r="B207" s="39" t="s">
        <v>192</v>
      </c>
      <c r="C207" s="69">
        <v>50</v>
      </c>
      <c r="D207" s="69">
        <v>50</v>
      </c>
      <c r="E207" s="66">
        <f t="shared" si="8"/>
        <v>100</v>
      </c>
    </row>
    <row r="208" spans="1:5" ht="24" outlineLevel="1">
      <c r="A208" s="18" t="s">
        <v>239</v>
      </c>
      <c r="B208" s="39" t="s">
        <v>197</v>
      </c>
      <c r="C208" s="69">
        <v>194</v>
      </c>
      <c r="D208" s="69">
        <v>193.9</v>
      </c>
      <c r="E208" s="66">
        <f t="shared" si="8"/>
        <v>99.94845360824742</v>
      </c>
    </row>
    <row r="209" spans="1:5" ht="12" outlineLevel="1">
      <c r="A209" s="18" t="s">
        <v>240</v>
      </c>
      <c r="B209" s="39" t="s">
        <v>199</v>
      </c>
      <c r="C209" s="69">
        <v>152.6</v>
      </c>
      <c r="D209" s="69">
        <v>152.465</v>
      </c>
      <c r="E209" s="66">
        <f t="shared" si="8"/>
        <v>99.91153342070774</v>
      </c>
    </row>
    <row r="210" spans="1:5" ht="12" outlineLevel="1">
      <c r="A210" s="18" t="s">
        <v>392</v>
      </c>
      <c r="B210" s="39" t="s">
        <v>210</v>
      </c>
      <c r="C210" s="69">
        <v>20</v>
      </c>
      <c r="D210" s="69">
        <v>0</v>
      </c>
      <c r="E210" s="66">
        <f t="shared" si="8"/>
        <v>0</v>
      </c>
    </row>
    <row r="211" spans="1:5" ht="12" outlineLevel="1">
      <c r="A211" s="18" t="s">
        <v>241</v>
      </c>
      <c r="B211" s="39" t="s">
        <v>226</v>
      </c>
      <c r="C211" s="69">
        <v>131.4</v>
      </c>
      <c r="D211" s="69">
        <v>131.32</v>
      </c>
      <c r="E211" s="66">
        <f t="shared" si="8"/>
        <v>99.93911719939116</v>
      </c>
    </row>
    <row r="212" spans="1:5" ht="12" outlineLevel="1">
      <c r="A212" s="18" t="s">
        <v>242</v>
      </c>
      <c r="B212" s="39" t="s">
        <v>227</v>
      </c>
      <c r="C212" s="69">
        <v>30</v>
      </c>
      <c r="D212" s="69">
        <v>30</v>
      </c>
      <c r="E212" s="66">
        <f t="shared" si="8"/>
        <v>100</v>
      </c>
    </row>
    <row r="213" spans="1:5" ht="12" outlineLevel="1">
      <c r="A213" s="18" t="s">
        <v>384</v>
      </c>
      <c r="B213" s="39" t="s">
        <v>228</v>
      </c>
      <c r="C213" s="69">
        <v>56.9</v>
      </c>
      <c r="D213" s="69">
        <v>61.89</v>
      </c>
      <c r="E213" s="66">
        <f t="shared" si="8"/>
        <v>108.76977152899825</v>
      </c>
    </row>
    <row r="214" spans="1:5" ht="12" outlineLevel="1">
      <c r="A214" s="18" t="s">
        <v>385</v>
      </c>
      <c r="B214" s="39" t="s">
        <v>229</v>
      </c>
      <c r="C214" s="69">
        <v>12</v>
      </c>
      <c r="D214" s="69">
        <v>12</v>
      </c>
      <c r="E214" s="66">
        <f t="shared" si="8"/>
        <v>100</v>
      </c>
    </row>
    <row r="215" spans="1:5" ht="12" outlineLevel="1">
      <c r="A215" s="18" t="s">
        <v>245</v>
      </c>
      <c r="B215" s="39" t="s">
        <v>231</v>
      </c>
      <c r="C215" s="69">
        <v>354.6</v>
      </c>
      <c r="D215" s="69">
        <v>579.65</v>
      </c>
      <c r="E215" s="66">
        <f t="shared" si="8"/>
        <v>163.46587704455723</v>
      </c>
    </row>
    <row r="216" spans="1:5" ht="12.75" customHeight="1" outlineLevel="1">
      <c r="A216" s="18" t="s">
        <v>246</v>
      </c>
      <c r="B216" s="39" t="s">
        <v>232</v>
      </c>
      <c r="C216" s="69">
        <v>399.5</v>
      </c>
      <c r="D216" s="69">
        <v>399.83</v>
      </c>
      <c r="E216" s="66">
        <f t="shared" si="8"/>
        <v>100.08260325406756</v>
      </c>
    </row>
    <row r="217" spans="1:5" ht="14.25" customHeight="1" outlineLevel="1">
      <c r="A217" s="18" t="s">
        <v>243</v>
      </c>
      <c r="B217" s="39" t="s">
        <v>233</v>
      </c>
      <c r="C217" s="69">
        <v>240</v>
      </c>
      <c r="D217" s="69">
        <v>231.73</v>
      </c>
      <c r="E217" s="66">
        <f t="shared" si="8"/>
        <v>96.55416666666666</v>
      </c>
    </row>
    <row r="218" spans="1:15" s="29" customFormat="1" ht="15" customHeight="1">
      <c r="A218" s="25"/>
      <c r="B218" s="37" t="s">
        <v>187</v>
      </c>
      <c r="C218" s="68">
        <f>C7+C112+C165</f>
        <v>2671366.404</v>
      </c>
      <c r="D218" s="68">
        <f>D165+D112+D7</f>
        <v>2693102.211</v>
      </c>
      <c r="E218" s="64">
        <f t="shared" si="8"/>
        <v>100.81365876906492</v>
      </c>
      <c r="F218" s="26"/>
      <c r="G218" s="26"/>
      <c r="H218" s="26"/>
      <c r="I218" s="26"/>
      <c r="J218" s="26"/>
      <c r="K218" s="26"/>
      <c r="L218" s="27"/>
      <c r="M218" s="27"/>
      <c r="N218" s="27"/>
      <c r="O218" s="28"/>
    </row>
    <row r="219" spans="1:15" s="23" customFormat="1" ht="16.5" customHeight="1">
      <c r="A219" s="30"/>
      <c r="B219" s="43" t="s">
        <v>188</v>
      </c>
      <c r="C219" s="73">
        <f>C218-C112</f>
        <v>834503.5300000003</v>
      </c>
      <c r="D219" s="73">
        <f>D218-D112</f>
        <v>863064.1100000001</v>
      </c>
      <c r="E219" s="64">
        <f t="shared" si="8"/>
        <v>103.42246365332927</v>
      </c>
      <c r="F219" s="20"/>
      <c r="G219" s="20"/>
      <c r="H219" s="20"/>
      <c r="I219" s="20"/>
      <c r="J219" s="20"/>
      <c r="K219" s="20"/>
      <c r="L219" s="21"/>
      <c r="M219" s="21"/>
      <c r="N219" s="21"/>
      <c r="O219" s="22"/>
    </row>
    <row r="220" spans="3:5" ht="12.75">
      <c r="C220" s="19"/>
      <c r="D220" s="31"/>
      <c r="E220" s="31"/>
    </row>
    <row r="221" ht="12.75">
      <c r="A221" s="32"/>
    </row>
    <row r="222" ht="12.75">
      <c r="A222" s="33"/>
    </row>
    <row r="248" ht="12.75">
      <c r="A248" s="72" t="s">
        <v>390</v>
      </c>
    </row>
    <row r="249" ht="12.75">
      <c r="A249" s="72"/>
    </row>
    <row r="250" ht="12.75">
      <c r="A250" s="72" t="s">
        <v>391</v>
      </c>
    </row>
  </sheetData>
  <mergeCells count="2">
    <mergeCell ref="A2:C2"/>
    <mergeCell ref="B4:D4"/>
  </mergeCells>
  <printOptions/>
  <pageMargins left="0.5905511811023623" right="0.1968503937007874" top="0.5905511811023623" bottom="0.3937007874015748" header="0.15748031496062992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2008-04-25T05:11:59Z</cp:lastPrinted>
  <dcterms:created xsi:type="dcterms:W3CDTF">2007-02-27T10:07:13Z</dcterms:created>
  <dcterms:modified xsi:type="dcterms:W3CDTF">2008-05-12T08:13:38Z</dcterms:modified>
  <cp:category/>
  <cp:version/>
  <cp:contentType/>
  <cp:contentStatus/>
</cp:coreProperties>
</file>