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/>
</workbook>
</file>

<file path=xl/sharedStrings.xml><?xml version="1.0" encoding="utf-8"?>
<sst xmlns="http://schemas.openxmlformats.org/spreadsheetml/2006/main" count="792" uniqueCount="354">
  <si>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</si>
  <si>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</si>
  <si>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</si>
  <si>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</si>
  <si>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</si>
  <si>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</si>
  <si>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</si>
  <si>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</si>
  <si>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</si>
  <si>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</si>
  <si>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</si>
  <si>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</si>
  <si>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</si>
  <si>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Мэр ЗАТО Северск                                  Н.И.Кузьменко</t>
  </si>
  <si>
    <t>к решению Думы ЗАТО Северск</t>
  </si>
  <si>
    <t>от____________2008 №______</t>
  </si>
  <si>
    <t>Утв.
Думой
ЗАТО Северск 2008 г.</t>
  </si>
  <si>
    <t>Уточн.
Думой
 ЗАТО Северск 2008 г.</t>
  </si>
  <si>
    <t>В расчет утвержденных лимитов включены кварталы:1 кв.,2 кв.,3 кв.,4 кв.</t>
  </si>
  <si>
    <t>(тыс.руб.)</t>
  </si>
  <si>
    <t xml:space="preserve"> Расчет  за период с 10 Января 2008 г. по 13 Марта 2008 г.</t>
  </si>
  <si>
    <t>Действующие и отложенные документы, бюджет и внебюджет</t>
  </si>
  <si>
    <t xml:space="preserve">Задана маска для классификации:--- **** ------- --- --- </t>
  </si>
  <si>
    <t>Приложение  7</t>
  </si>
  <si>
    <t>0100</t>
  </si>
  <si>
    <t>Общегосударственные вопросы</t>
  </si>
  <si>
    <t>0102</t>
  </si>
  <si>
    <t>Дума ЗАТО Северск</t>
  </si>
  <si>
    <t>0103</t>
  </si>
  <si>
    <t>0104</t>
  </si>
  <si>
    <t>Администрация ЗАТО Северск</t>
  </si>
  <si>
    <t>0106</t>
  </si>
  <si>
    <t>Финансовое управление Администрации ЗАТО Северск  - смета на содержание</t>
  </si>
  <si>
    <t>Счетная палата ЗАТО Северск</t>
  </si>
  <si>
    <t>0111</t>
  </si>
  <si>
    <t>Финансовое управление Администрации ЗАТО Северск  - выплата процентов по кредитам</t>
  </si>
  <si>
    <t>0112</t>
  </si>
  <si>
    <t>Финансовое управление Администрации ЗАТО Северск</t>
  </si>
  <si>
    <t xml:space="preserve"> - резервный фонд по предупреждению, ликвидации и последствий стихийных бедствий</t>
  </si>
  <si>
    <t xml:space="preserve"> - Фонд непредвиденных расходов Администрации ЗАТО Северск</t>
  </si>
  <si>
    <t>0114</t>
  </si>
  <si>
    <t xml:space="preserve"> - единовременные поощрительные выплаты</t>
  </si>
  <si>
    <t xml:space="preserve"> - Информационные расходы органа местного самоуправления</t>
  </si>
  <si>
    <t xml:space="preserve"> - программа "60-летие города Северска"</t>
  </si>
  <si>
    <t xml:space="preserve"> - Выплата единовременного вознаграждения победителю и призерам конкурса на лучшую концепцию комплекса на территории кольца общегор. центра в г.Северске за счет ФНР</t>
  </si>
  <si>
    <t>Управление имущественных отношений Администрации ЗАТО Северск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</si>
  <si>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</si>
  <si>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</si>
  <si>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 xml:space="preserve"> - Оплата работ БТИ по выдаче сведений об общей площади жилых и нежилых помещений многоквартирных домов для исчисления уд. показателя земельн. налога</t>
  </si>
  <si>
    <t xml:space="preserve"> - информационные расходы органа местного самоуправления</t>
  </si>
  <si>
    <t xml:space="preserve"> - единовременные поощрительные выплаты ОМСУ ЗАТО Северск</t>
  </si>
  <si>
    <t>МУ СПУ</t>
  </si>
  <si>
    <t>0200</t>
  </si>
  <si>
    <t>Национальная оборона</t>
  </si>
  <si>
    <t>0204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</si>
  <si>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</si>
  <si>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</si>
  <si>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</si>
  <si>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</si>
  <si>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</si>
  <si>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</si>
  <si>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</si>
  <si>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2008 год"</t>
  </si>
  <si>
    <t xml:space="preserve"> - ОЦП "Повышение безопасности дорожного движения на 2007-2009 годы"</t>
  </si>
  <si>
    <t xml:space="preserve"> - ОЦП "Профилактика преступлений и иных правонарушений на территории ТО на 2008-2009 годы"</t>
  </si>
  <si>
    <t>УКС ЖКХ Т и С  - программа профилактики правонарушений в ЗАТО Северск</t>
  </si>
  <si>
    <t>0309</t>
  </si>
  <si>
    <t>Управление по делам защиты населения и территорий от чрезвычайных ситуаций Администрации ЗАТО Северск</t>
  </si>
  <si>
    <t xml:space="preserve"> - смета</t>
  </si>
  <si>
    <t xml:space="preserve"> - мероприятия по спасению на водах</t>
  </si>
  <si>
    <t xml:space="preserve"> - мероприятия по гражданской обороне</t>
  </si>
  <si>
    <t>0400</t>
  </si>
  <si>
    <t>Национальная экономика</t>
  </si>
  <si>
    <t>0401</t>
  </si>
  <si>
    <t>Управление имущественных отношений Администрации ЗАТО Северск  - смета на содержание</t>
  </si>
  <si>
    <t>КООС и ПР</t>
  </si>
  <si>
    <t>УКС ЖКХ Т и С</t>
  </si>
  <si>
    <t>0407</t>
  </si>
  <si>
    <t>Управление имущественных отношений Администрации ЗАТО Северск  - Оплата работ по межеванию и проведению кадастрового учета земельных участков, занятых лесами на территории ЗАТО Северск</t>
  </si>
  <si>
    <t>МУ "Лесничество ЗАТО Северск"</t>
  </si>
  <si>
    <t>0408</t>
  </si>
  <si>
    <t xml:space="preserve"> - субсидии Муниципальному казенному пассажирскому транспортному предприятию ЗАТО Северск</t>
  </si>
  <si>
    <t xml:space="preserve"> - возмещение затрат ООО "Северская судоходная компания", осуществляющему перевозки пассажиров речным транспортом</t>
  </si>
  <si>
    <t>0412</t>
  </si>
  <si>
    <t>Финансовое управление Администрации ЗАТО Северск  - программа "Развитие малого предпринимательства в ЗАТО Северск на2008-2010 годы"</t>
  </si>
  <si>
    <t>0500</t>
  </si>
  <si>
    <t>Жилищно-коммунальное хозяйство</t>
  </si>
  <si>
    <t>0501</t>
  </si>
  <si>
    <t>Управление имущественных отношений Администрации ЗАТО Северск  - Программа "Строительство (приобретение) жилья и ликвидация ветхого и аварийного жилищного фонда в ЗАТО Северск в 2007-2010 годах с прогнозом до 2020 года"</t>
  </si>
  <si>
    <t>Управление по делам защиты населения и территорий от чрезвычайных ситуаций Администрации ЗАТО Северск  - содержание  защитных сооружений</t>
  </si>
  <si>
    <t xml:space="preserve"> - возмещение затрат МП УК "ЖКХ Самусь" по содержанию и текущему ремонту жилищного фонда п.Самусь</t>
  </si>
  <si>
    <t xml:space="preserve"> - возмещение затрат МП УК "Жилищное хозяйство" по содержанию и текущему ремонту жилищного фонда города</t>
  </si>
  <si>
    <t xml:space="preserve"> - содержание муниципального жилищного фонда (наниматели выселены)</t>
  </si>
  <si>
    <t xml:space="preserve"> - субсидии управляющим организациям по содержанию и ремонту жилищного фонда</t>
  </si>
  <si>
    <t xml:space="preserve"> - изготовление тех.документов на многоквартирные дома, обновление тех.паспортов по ж/ф пос.Самусь</t>
  </si>
  <si>
    <t xml:space="preserve"> - строительство 60-квартирного жилого дома по ул. Кирова в пос.Самусь (ПИР)</t>
  </si>
  <si>
    <t xml:space="preserve"> - Субсидии на создание условий для управления многоквартирными домами</t>
  </si>
  <si>
    <t xml:space="preserve"> - Капитальный ремонт жилищного фонда города</t>
  </si>
  <si>
    <t>0502</t>
  </si>
  <si>
    <t>Управление имущественных отношений Администрации ЗАТО Северск  - Расходы на изготовление технической документации для выделения из состава муниципальных объектов недвижимости тепловых сетей (вводов)</t>
  </si>
  <si>
    <t xml:space="preserve"> - расходы по содержанию объектов жилищно-коммунального хозяйства</t>
  </si>
  <si>
    <t xml:space="preserve"> - Субсидия на реализацию мероприятий областной целевой программы "Модернизация коммунальной инфраструктуры Томской области в 2006-2010 годах"</t>
  </si>
  <si>
    <t xml:space="preserve"> - капитальный ремонт нежилых помещений</t>
  </si>
  <si>
    <t xml:space="preserve"> - возмещение затрат ОАО "Тепловые сети" от реализации теплоэнергии населению по ценам ниже себестоимости</t>
  </si>
  <si>
    <t xml:space="preserve"> - возмещение затрат МП УК "ЖКХ Самусь " от реализации теплоэнергии населению по ценам ниже себестоимости</t>
  </si>
  <si>
    <t xml:space="preserve"> - возмещение затрат МП УК "ЖКХ Самусь" от реализации услуг водоснабжения и водоотведения населению по ценам ниже себестомости</t>
  </si>
  <si>
    <t xml:space="preserve"> - компенсация МП УК "ЖКХ Самусь" убытков, связанных с ростом цен на нефть</t>
  </si>
  <si>
    <t xml:space="preserve"> - целевая программа "Комплексное развитие систем коммунальной инфраструктуры"</t>
  </si>
  <si>
    <t xml:space="preserve"> - субсидии на реализацию мероприятий областной целевой программы "Питьевая вода Томской области"</t>
  </si>
  <si>
    <t xml:space="preserve"> - реконструкция здания по ул.Транспортная, 16 под городской архив (ПИР)</t>
  </si>
  <si>
    <t>0503</t>
  </si>
  <si>
    <t xml:space="preserve"> - благоустройство территории (прочие мероприятия по благоустройству)</t>
  </si>
  <si>
    <t xml:space="preserve"> - мероприятия по обеспечению первичных мер пожарной безопасности на территории ЗАТО Северск</t>
  </si>
  <si>
    <t xml:space="preserve"> - программа "Ремонт и содержание дорог, улиц города, поселков и внутриквартальных проездов ЗАТО Северск на 2008 год"</t>
  </si>
  <si>
    <t xml:space="preserve"> - благоустройство внутриквартальных территорий</t>
  </si>
  <si>
    <t xml:space="preserve"> - комплексный план мероприятий по подготовке празднования 60-летия города Северска</t>
  </si>
  <si>
    <t xml:space="preserve"> - план мероприятий по обеспечению безопасности людей на водных объектах, охране их жизни и здоровья на территории ЗАТО Северск</t>
  </si>
  <si>
    <t xml:space="preserve"> - благоустройство территории (уличное освещение)</t>
  </si>
  <si>
    <t xml:space="preserve"> - благоустройство территории (содержание автомобильных дорог и инженерных сооружений на них)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</si>
  <si>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</si>
  <si>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</si>
  <si>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 xml:space="preserve"> - Субсидия на реализацию мероприятий областной целевой программы "Обеспечение безопасности дорожного движения на 2007-2009 годы"</t>
  </si>
  <si>
    <t xml:space="preserve"> - автодорога ул. Ленина - ул. Ленинградская (ПИР)</t>
  </si>
  <si>
    <t xml:space="preserve"> - реконструкция автодороги № 10 г. Северска (ПИР)</t>
  </si>
  <si>
    <t xml:space="preserve"> - реконструкция автодороги ЦКПП - Путепровод</t>
  </si>
  <si>
    <t xml:space="preserve"> - расширение кладбища в дер.Семиозерки (ПИР)</t>
  </si>
  <si>
    <t xml:space="preserve"> - Содержание незакрепленных территорий</t>
  </si>
  <si>
    <t>0505</t>
  </si>
  <si>
    <t xml:space="preserve"> - капитальный ремонт жилищного фонда города</t>
  </si>
  <si>
    <t xml:space="preserve"> - программа "Декоративно-художественное оформление центральных улиц ЗАТО Северск"</t>
  </si>
  <si>
    <t xml:space="preserve"> - приобретение лифтов для замены в домах муниципального жилищного фонда</t>
  </si>
  <si>
    <t xml:space="preserve"> - капитальный ремонт жилищного фонда пос.Самусь</t>
  </si>
  <si>
    <t xml:space="preserve"> - Мероприятие "Создание товариществ собственников жилья" по Программе развития ЗАТО Северск  Томской области на 2006-2009 годы</t>
  </si>
  <si>
    <t xml:space="preserve"> - строительство жилого дома № 8 в микрорайоне пос.Сосновка</t>
  </si>
  <si>
    <t xml:space="preserve"> - строительство жилого дома № 34 в микрорайоне 10</t>
  </si>
  <si>
    <t xml:space="preserve"> - строительство жилого дома № 36 в микрорайоне 10</t>
  </si>
  <si>
    <t xml:space="preserve"> - строительство 60-квартирного жилого дома по ул. Кирова в пос.Самусь</t>
  </si>
  <si>
    <t xml:space="preserve"> - строительство инженерных сетей и благоустройство территории жилых домов № 21, 22 и 27 в микрорайоне 16</t>
  </si>
  <si>
    <t xml:space="preserve"> - реконструкция (расширение) кладбища</t>
  </si>
  <si>
    <t xml:space="preserve"> - строительство инженерных сетей и благоустройство территории жилого дома № 30 в микрорайоне 10</t>
  </si>
  <si>
    <t xml:space="preserve"> - строительство кольцевого водопровода в пос. Самусь</t>
  </si>
  <si>
    <t xml:space="preserve"> - расходы МБУ "Центр муниципального имущества" на содержание муниципального имущества</t>
  </si>
  <si>
    <t xml:space="preserve"> - содержание МБУ "Центр муниципального имущества"</t>
  </si>
  <si>
    <t xml:space="preserve"> - Капитальный ремонт жилищного фонда города (за счет остатка субвенции ФБ 2007 года)</t>
  </si>
  <si>
    <t xml:space="preserve"> - строительство жилого дома № 11 в микрорайоне 10</t>
  </si>
  <si>
    <t xml:space="preserve"> - строительство инженерных сетей и благоустройство территории жилых домов № 21, 22, 27 в микрорайоне 16</t>
  </si>
  <si>
    <t xml:space="preserve"> - Проведение капитального ремонта многоквартирных домов (за счет остатка субсидии ФБ 2007 г.)</t>
  </si>
  <si>
    <t xml:space="preserve"> - приобретение лифтов для замены в домах муниципального жилищного фонда (за счет остатка субвенции ФБ 2007 г.)</t>
  </si>
  <si>
    <t>0600</t>
  </si>
  <si>
    <t>Охрана окружающей среды</t>
  </si>
  <si>
    <t>0605</t>
  </si>
  <si>
    <t>Администрация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</si>
  <si>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>Управление имущественных отношений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</si>
  <si>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 xml:space="preserve"> - мероприятия в области охраны окружающей среды и природных ресурсов</t>
  </si>
  <si>
    <t xml:space="preserve">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</si>
  <si>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>МУ "Лесничество ЗАТО Северск"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</si>
  <si>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Управление по делам защиты населения и территорий от чрезвычайных ситуаций Администрации ЗАТО Северск  - целевая программа "Развитие особо охраняемой природной территории местного значения "Озерный комплекс пос.Самусь ЗАТО Северск" на 2008-2010 годы"</t>
  </si>
  <si>
    <t>Управление внутренних дел  МВД России в городе Северск Томской области  - программа "Развитие особо охраняемой природной территории местного значения "Озерный комплекс п. Самусь ЗАТО Северск  на 2008-2010 годы"</t>
  </si>
  <si>
    <t>УКС ЖКХ Т и С  - целевая программа "Развитие особо охраняемой природной территории местного значения "Озерный комплекс пос.Самусь ЗАТО Северск на 2008-2010 годы"</t>
  </si>
  <si>
    <t>0700</t>
  </si>
  <si>
    <t>Образование</t>
  </si>
  <si>
    <t>0701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</si>
  <si>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</si>
  <si>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</si>
  <si>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Текущий ремонт кровли МДОУ "Детский сад КВ № 35" за счет средств Фонда непредвиденных расходов Администрации ЗАТО Северск</t>
  </si>
  <si>
    <t xml:space="preserve"> - Текущий ремонт музыкального зала МДОУ "Детский сад № 25 "Огонек"  за счет средств Фонда непредвиденных расходов Администрации ЗАТО Северск</t>
  </si>
  <si>
    <t xml:space="preserve"> - капитальный ремонт дошкольных образовательных учреждений</t>
  </si>
  <si>
    <t>0702</t>
  </si>
  <si>
    <t>МОУ ЗАТО Северск ДОД СДЮСШОР "Янтарь"</t>
  </si>
  <si>
    <t>МОУ ЗАТО Северск ДОД СДЮСШОР "Лидер"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</si>
  <si>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</si>
  <si>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</si>
  <si>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>МОУ ЗАТО Северск ДОД СДЮСШ хоккея и футбола "Смена"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</si>
  <si>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</si>
  <si>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</si>
  <si>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</si>
  <si>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 xml:space="preserve"> - Текущий ремонт центр. входа, холла и гардероба за счет Фонда непредвиденных расходов</t>
  </si>
  <si>
    <t>МОУ ЗАТО Северск ДОД ДЮСШ НВС "Русь"</t>
  </si>
  <si>
    <t xml:space="preserve"> - капитальный ремонт общеобразовательных учреждений (школы)</t>
  </si>
  <si>
    <t xml:space="preserve"> - капитальный ремонт МОУ ЗАТО Северск ДОД  ДЮСШ НВС "Русь"</t>
  </si>
  <si>
    <t xml:space="preserve"> - капитальный ремонт подведомственных учреждений дополнительного образования</t>
  </si>
  <si>
    <t xml:space="preserve"> - капитальный ремонт учреждений дополнительного образования (спортивной направленности - МОУ ЗАТО Северск ДОД СДЮСШОР "Лидер")</t>
  </si>
  <si>
    <t xml:space="preserve"> - реконструкция помещений МОУ "Орловская СОШ" (ПИР)</t>
  </si>
  <si>
    <t xml:space="preserve"> - благоустройство территории МОУ "СОШ № 90" (ограждение) (ПИР)</t>
  </si>
  <si>
    <t xml:space="preserve"> - реконструкция мансардного этажа МОУ ЗАТО Северск ДОД ДЮСШ НВС "Русь"(ПИР)</t>
  </si>
  <si>
    <t>0707</t>
  </si>
  <si>
    <t>МУ ОЛ "Зелёный мыс"  - оздоровительная кампания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</si>
  <si>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</si>
  <si>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</si>
  <si>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Отдел по делам молодёжи Администрации ЗАТО Северск</t>
  </si>
  <si>
    <t xml:space="preserve"> - программа "Молодёжь ЗАТО Северск"</t>
  </si>
  <si>
    <t xml:space="preserve"> - финансирование по реализации мероприятий в рамках детской оздоровительной кампании (ООО "Синий утес")</t>
  </si>
  <si>
    <t>МОУ ЗАТО Северск ДОД СДЮСШОР "Лидер"  - оздоровительная кампания</t>
  </si>
  <si>
    <t>Управление образования Администрации ЗАТО Северск  - оздоровительная кампания (пришкольные лагеря)</t>
  </si>
  <si>
    <t>МОУ ЗАТО Северск ДОД СДЮСШ хоккея и футбола "Смена"  - оздоровительная кампания</t>
  </si>
  <si>
    <t>МОУ ЗАТО Северск ДОД СДЮСШОР им.Л.Егоровой  - оздоровительная кампания</t>
  </si>
  <si>
    <t>МОУ ЗАТО Северск ДОД "СДЮСШОР по легкой атлетике"  - оздоровительная кампания</t>
  </si>
  <si>
    <t>МОУ ЗАТО Северск ДОД СДЮСШОР Олимпийского резерва гимнастики им. Р.Кузнецова  - оздоровительная кампания</t>
  </si>
  <si>
    <t>МОУ ЗАТО Северск ДОД ДЮСШ НВС "Русь"  - оздоровительная кампания</t>
  </si>
  <si>
    <t>МУ ДОЛ "Берёзка"  - оздоровительная кампания</t>
  </si>
  <si>
    <t>0709</t>
  </si>
  <si>
    <t>МУ ОЛ "Зелёный мыс"</t>
  </si>
  <si>
    <t xml:space="preserve"> - программа на развитие материально-технической базы оздоровительных лагерей</t>
  </si>
  <si>
    <t xml:space="preserve"> - мероприятия по обеспечению первичных мер пожарной безопасности</t>
  </si>
  <si>
    <t>МУ ЗАТО Северск ДОЛ "Восход"</t>
  </si>
  <si>
    <t xml:space="preserve"> - программа "Развитие материально-технической базы оздоровительных лагерей"</t>
  </si>
  <si>
    <t xml:space="preserve"> - содержание по смете управления</t>
  </si>
  <si>
    <t xml:space="preserve"> - содержание прочих структур</t>
  </si>
  <si>
    <t xml:space="preserve"> - комплексная программа развития образования (дошкольные образовательные учреждения)</t>
  </si>
  <si>
    <t xml:space="preserve"> - программа "Здоровый ребёнок" (дошкольные образовательные учреждения)</t>
  </si>
  <si>
    <t xml:space="preserve"> - мероприятия по обеспечению  пожарной безопасности (дошкольные образовательные учреждения)</t>
  </si>
  <si>
    <t xml:space="preserve"> - мероприятия по обеспечению пожарной безопасности (общеобразовательные школы)</t>
  </si>
  <si>
    <t xml:space="preserve"> - комплексная программа развития образования (общеобразовательные школы)</t>
  </si>
  <si>
    <t xml:space="preserve"> - комплексная программа развития образования (подведомственные учреждения дополнительного образования детей)</t>
  </si>
  <si>
    <t xml:space="preserve"> - мероприятия по обеспечению пожарной безопасности (подведомственные учреждения дополнительного образования детей)</t>
  </si>
  <si>
    <t xml:space="preserve"> - содержание УПМ  МОУ "Вечерняя (сменная) школа № 79"</t>
  </si>
  <si>
    <t xml:space="preserve"> - комплексная программа развития образования (прочие структуры)</t>
  </si>
  <si>
    <t xml:space="preserve"> - содержание МБУ "Централизованная бухгалтерия"</t>
  </si>
  <si>
    <t xml:space="preserve"> - программа "Культура ЗАТО Северск на 2008-2010 годы" (подведом.учреждения дополнительного образования)</t>
  </si>
  <si>
    <t xml:space="preserve"> - программа профилактики преступлений и правонарушений  на территории ЗАТО Северск на 2008-2009 годы</t>
  </si>
  <si>
    <t xml:space="preserve"> - программа повышения безопасности дорожного движения в ЗАТО Северск на 2007-2009 годы</t>
  </si>
  <si>
    <t xml:space="preserve"> - мероприятия по обеспечению безопасности людей на водных объектах на  территории ЗАТО Северск на 2008-2010 годы</t>
  </si>
  <si>
    <t xml:space="preserve"> - программа "Здоровый ребёнок" (дошкольная группа общеобразов. учреждения)</t>
  </si>
  <si>
    <t xml:space="preserve"> - мероприятия по празднованию 60-летия города Северска (учреждения доп.образования)</t>
  </si>
  <si>
    <t>МУ ДОЛ "Берёзка"</t>
  </si>
  <si>
    <t xml:space="preserve"> - строительство детского сада на 160 мест в пос.Самусь</t>
  </si>
  <si>
    <t xml:space="preserve"> - план мероприятий по обеспечению мер пожарной безопасности дошкольных образовательных учреждений</t>
  </si>
  <si>
    <t xml:space="preserve"> - план мероприятий по обеспечению мер пожарной безопасности общеобразовательных учреждений</t>
  </si>
  <si>
    <t xml:space="preserve"> - план мероприятий по обеспечению мер пожарной безопасности подведомственных учреждений дополнительного образования</t>
  </si>
  <si>
    <t xml:space="preserve"> - капитальный ремонт общеобразовательных учреждений (школы) за счет остатка субвенции 2007 года</t>
  </si>
  <si>
    <t xml:space="preserve"> - нераспределенные средства субсидии ФБ на развитие и поддержку социальной и инженерной инфраструктуры  (капитальное строительство)</t>
  </si>
  <si>
    <t>0800</t>
  </si>
  <si>
    <t>Культура, кинематография и средства массовой информации</t>
  </si>
  <si>
    <t>0801</t>
  </si>
  <si>
    <t>МУ "Музей "</t>
  </si>
  <si>
    <t>МУ ЦДБ</t>
  </si>
  <si>
    <t>МУ ЦГБ</t>
  </si>
  <si>
    <t>МУ "Археологическая инспекция"</t>
  </si>
  <si>
    <t>МУ "МТ "Наш мир"</t>
  </si>
  <si>
    <t>МУ "СМТ"</t>
  </si>
  <si>
    <t>МУ "Самусьский центр культуры"</t>
  </si>
  <si>
    <t xml:space="preserve"> - Текущий ремонт помещений избир. участков за счет средств Фонда непредвиденных расходов</t>
  </si>
  <si>
    <t>Детский театр</t>
  </si>
  <si>
    <t>С.М.И. МУ газета "Диалог"</t>
  </si>
  <si>
    <t>МУ "СПП"</t>
  </si>
  <si>
    <t>Нераспределенные средства  - субсидия на оплату труда руководителям и специалистам  муниципальных учреждений культуры и искусства, в части выплаты надбавок и доплат к тарифной ставке (должн. окладу)</t>
  </si>
  <si>
    <t>0806</t>
  </si>
  <si>
    <t xml:space="preserve"> - программа "Культура ЗАТО Северск на 2008-2010 годы"</t>
  </si>
  <si>
    <t xml:space="preserve"> - мероприятия по празднованию 60-летия города Северска</t>
  </si>
  <si>
    <t xml:space="preserve"> - капитальный ремонт учреждений культуры</t>
  </si>
  <si>
    <t xml:space="preserve"> - план мероприятий по обеспечению мер пожарной безопасности учреждений культуры</t>
  </si>
  <si>
    <t xml:space="preserve"> - комплексный план мероприятий по подготовке к 60-летию г.Северска учреждений культуры</t>
  </si>
  <si>
    <t>0900</t>
  </si>
  <si>
    <t>Здравоохранение, физическая культура и спорт</t>
  </si>
  <si>
    <t>0908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</si>
  <si>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</si>
  <si>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0910</t>
  </si>
  <si>
    <t>Администрация ЗАТО Северск  - Целевая программа "Профилактика алкоголизма, наркомании и токсикомании на 2008 год"</t>
  </si>
  <si>
    <t>Комитет по физической культуре и спорту Администрации ЗАТО Северск</t>
  </si>
  <si>
    <t>УКС ЖКХ Т и С  - Субсидия на реализацию мероприятий областной целевой программы "Развитие физкультуры и спорта", капитальный ремонт СДЮСШОР "Лидер"</t>
  </si>
  <si>
    <t>1000</t>
  </si>
  <si>
    <t>Социальная политика</t>
  </si>
  <si>
    <t>1002</t>
  </si>
  <si>
    <t>МУ "Центр жилищных субсидий"</t>
  </si>
  <si>
    <t xml:space="preserve"> - смета на содержание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</si>
  <si>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 (управленческие функции)</t>
  </si>
  <si>
    <t xml:space="preserve"> - субвенция на обеспечение предоставления субсидий гражданам на оплату жилого помещения и коммунальных услуг</t>
  </si>
  <si>
    <t>1003</t>
  </si>
  <si>
    <t>Управление имущественных отношений Администрации ЗАТО Северск  - Субвенция на осуществл. госполномочий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</t>
  </si>
  <si>
    <t xml:space="preserve"> - субвенция на осущ. отд. госполномочий по предоставлен. гражданам субсидий на оплату жилого помещения и коммунальных услуг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</si>
  <si>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</t>
  </si>
  <si>
    <t xml:space="preserve"> - дополнительные субсидии пенсионерам и инвалидам на оплату жилого помещения и коммунальных услуг</t>
  </si>
  <si>
    <t xml:space="preserve"> - субвенция на осущ. отд. госполномочий по предоставл. гражданам субсидий на оплату жилого помещения и коммунальных услуг в части расходов по оплате услуг кредитных организаций</t>
  </si>
  <si>
    <t xml:space="preserve"> - субвенция на осуществление отдельных госполномочий по расчету и предоставлению ЕКВ на оплату дополнительной площади жилых помещений и ЕДВ в части расходов по оплате услуг кредитных организаций</t>
  </si>
  <si>
    <t xml:space="preserve"> - дополнительные субсидии пенсионерам и инвалидам на оплату жилого помещения и коммунальных услуг в части расходов по оплате услуг кредитных организаций</t>
  </si>
  <si>
    <t xml:space="preserve"> - расходы по обеспечению проезда отдельных категорий граждан ЗАТО Северск до садовых участков водным транспортом</t>
  </si>
  <si>
    <t xml:space="preserve"> - Программа "Поддержка молодых семей ЗАТО Северск в решении жилищной проблемы на 2007 - 2010 годы"</t>
  </si>
  <si>
    <t xml:space="preserve"> - Субсидии на реализацию мероприятий подпрограммы "Обеспечение жильем молодых семей" ФЦП "Жилище" на 2002-2010 годы (за счет остатка субсидии ФБ 2007 г.)</t>
  </si>
  <si>
    <t xml:space="preserve"> - Субсидии на реал. меропр. ОЦП "Предоставление молодым семьям государственной поддержки на приобретение (стр-во) жилья на территории ТО на 2006-2010 гг" (за счет ост-ка субсидии ОБ 2007 г.)</t>
  </si>
  <si>
    <t xml:space="preserve"> - возмещение затрат МП УК "Жилищное хозяйство" от предоставления льгот по оплате содержания и текущего ремонта жилищного фонда почетным гражданам</t>
  </si>
  <si>
    <t xml:space="preserve"> - Возмещение затрат ОАО "ГЭС" от предоставления льгот по оплате электроэнергии почетным гражданам</t>
  </si>
  <si>
    <t xml:space="preserve"> - Возмещение затрат ОАО "Тепловые сети" от предоставления льгот по оплате теплоэнергии почетным гражданам</t>
  </si>
  <si>
    <t xml:space="preserve"> - Возмещение затрат ОАО "СВК" от предоставления льгот по оплате водоснабжения и водоотведения почетным гражданам</t>
  </si>
  <si>
    <t>1004</t>
  </si>
  <si>
    <t xml:space="preserve"> - содержание приёмных семей</t>
  </si>
  <si>
    <t xml:space="preserve"> - пособия детям под опекой</t>
  </si>
  <si>
    <t xml:space="preserve"> - единовременные пособия при всех формах устройства детей, лишенных родительского попечения, в семью</t>
  </si>
  <si>
    <t>1006</t>
  </si>
  <si>
    <t>Администрация ЗАТО Северск  - мероприятия  по поддержке населения</t>
  </si>
  <si>
    <t xml:space="preserve"> - мероприятия по поддержке населения - выплаты в ознам. 63-й год.  Дня Победы</t>
  </si>
  <si>
    <t xml:space="preserve"> - мероприятия по поддержке населения -выплаты юбилярам</t>
  </si>
  <si>
    <t xml:space="preserve"> - мероприятия по поддержке населения -пожизненная рента</t>
  </si>
  <si>
    <t xml:space="preserve"> - мероприятия по поддержке населения-услуги бани (50% скидка)</t>
  </si>
  <si>
    <t xml:space="preserve"> - мероприятия по поддержке населения -выплаты заслуженным работникам</t>
  </si>
  <si>
    <t xml:space="preserve"> - мероприятия по поддержке населения-выплаты Почетным гражданам города</t>
  </si>
  <si>
    <t xml:space="preserve"> - мероприятия по поддержке населения-доплата неработающим пенсионерам</t>
  </si>
  <si>
    <t xml:space="preserve"> - мероприятия по поддержке населения - компенсационные выплаты за железнодорожный транспорт до садовых участков</t>
  </si>
  <si>
    <t xml:space="preserve"> - мероприятия по поддержке населения - материальная помощь неработающим пенсионерам бюджетных учреждений</t>
  </si>
  <si>
    <t xml:space="preserve"> - мероприятия по поддержке населения - проезд жителей ЗАТО Северск до садовых участков водным транспортом по социальным проездным талонам</t>
  </si>
  <si>
    <t xml:space="preserve"> - расходы на переселение граждан ЗАТО (межбюджетные трансферты на переселение граждан закрытых административно-территориальных образований)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</si>
  <si>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 - остатки прошлых лет)</t>
  </si>
  <si>
    <t>ВСЕГО:</t>
  </si>
  <si>
    <t xml:space="preserve"> 1</t>
  </si>
  <si>
    <t>(плюс, минус)=5+6</t>
  </si>
  <si>
    <t>-целевая программа "Развитие особо охраняемой природной территории местного назначения "Озерный комплекс пос.Самусь ЗАТО Северск" на 2008-2010годы"</t>
  </si>
  <si>
    <t>-программа "Развитие особо охраняемой природной территории местного значения "Озерный комплекс п.Самусь ЗАТО Северск на 2008-2010 годы"</t>
  </si>
  <si>
    <t>0411</t>
  </si>
  <si>
    <t>УКС ЖКХ Т и С -содержание МБУ "Центр муниципального имущества"</t>
  </si>
  <si>
    <t>УКС ЖКХ Т иС</t>
  </si>
  <si>
    <t>-капитальное строительство</t>
  </si>
  <si>
    <t>0603</t>
  </si>
  <si>
    <t>-смета</t>
  </si>
  <si>
    <t>-программа "культура ЗАТО Северск на 2008-2010 годы"</t>
  </si>
  <si>
    <t>-программа по праздновнаию 60-летия города Северска</t>
  </si>
  <si>
    <t>МУ Лесхоз ЗАТО Северск - целевая программа"Развитие особо охраняемой природной территории местного назначения "Озерный комплекс пос.Самусь ЗАТО Северск" на 2008-2010годы"</t>
  </si>
  <si>
    <t>-целевая программа"Развитие особо охраняемой природной территории местного назначения "Озерный комплекс пос.Самусь ЗАТО Северск" на 2008-2010годы"</t>
  </si>
  <si>
    <t>-содержание МБУ "Центр муниципаольного имущества"</t>
  </si>
  <si>
    <t>-капитальный ремонт жилищного фонда</t>
  </si>
  <si>
    <t>-приобритение лифтов для замены в домах муниципального жилищного фонда</t>
  </si>
  <si>
    <t>-капитальный ремонт жилищного фонда пос.Самусь</t>
  </si>
  <si>
    <t>Распределение расходов бюджета ЗАТО Северск на 2008 год по разделам и подразделам функциональной классиификации расходов бюджетов Российской Федерации</t>
  </si>
  <si>
    <t>-мероприятия в области охраны окружающей среды и природных ресурсов</t>
  </si>
  <si>
    <t>-программа "Здоровый ребенок" (дошкольное образовательные учреждения)</t>
  </si>
  <si>
    <t>-мероприятия по обеспечению пожарной безопасности</t>
  </si>
  <si>
    <t>-комплексная программа развития образования (дошкольные образовательные учреждения)</t>
  </si>
  <si>
    <t>-комплексная программа развития образования (образовательные учреждения)</t>
  </si>
  <si>
    <t>-мероприятия по обеспечению пожарной безопасности(образовательные учреждения)</t>
  </si>
  <si>
    <t>-мероприятия по обеспечению пожарной безопасности(подведомственные учреждения дополнительного образования детей)</t>
  </si>
  <si>
    <t>-комплексная программа развития образования (подведомственные учреждения дополнительного образования детей)</t>
  </si>
  <si>
    <t>-содержание приемных семей</t>
  </si>
  <si>
    <t>-программа профилактики правонарушений в ЗАТО Северск на 2006-2007 годы</t>
  </si>
  <si>
    <t>-программа "Повышение безопасности дорожного движения на 2007-2009 годы"</t>
  </si>
  <si>
    <t>-мероприятия по спасению на водах</t>
  </si>
  <si>
    <t>-капитальный ремонт учреждений дополнительного образования (спортивной направленности)</t>
  </si>
  <si>
    <t>-план мероприятий по обеспечению мер пожарной безопасности общеобразовательных учреждений</t>
  </si>
  <si>
    <t>-план мероприятий по обеспечению мер пожарной безопасности подведомственных учреждений дополнительного образования</t>
  </si>
  <si>
    <t>-комплексный план мероприятий по подготовке к 60-летию г.Северска (СДЮСШОР "Лидер")</t>
  </si>
  <si>
    <t>Отклонение=4-3</t>
  </si>
  <si>
    <t xml:space="preserve"> - детский сад на 130 мест в пос.Самусь (ПИР)</t>
  </si>
  <si>
    <t>Утв.
Думой 
ЗАТО Северск 2008</t>
  </si>
  <si>
    <t>к Решению Думы ЗАТО Северск</t>
  </si>
  <si>
    <t>Маскаева Людмила Семеновна 77-23-83</t>
  </si>
  <si>
    <t>Балацкая Ольга Владимировна 77--38-59</t>
  </si>
  <si>
    <t xml:space="preserve"> - автодорога ул.Солнечная - ул.Ленина с бульваром (ПИР)</t>
  </si>
  <si>
    <t>УКС ЖКХ Т и С  - Межбюджетные трансферты на ПИР и СМР казарменно-жилищного фонда и других объектов войского хозяйства вновь формируемого отдельного специального моторизованного батальона и  перемещаемых подразделений</t>
  </si>
  <si>
    <t>Управление имущественных отношений Администрации ЗАТО Северск - целевая программа "Развитие особо охраняемой природной территории местного назначения "Озерный комплекс пос.Самусь ЗАТО Северск" на 2008-2010годы"</t>
  </si>
  <si>
    <t>Шаперова Оксана Юрьевна 77-38-87</t>
  </si>
  <si>
    <t xml:space="preserve"> - строительство 6 скважин (3-я очередь)(ПИР)</t>
  </si>
  <si>
    <t xml:space="preserve"> - реконструкция инженерных сетей западной части города (ПИР)</t>
  </si>
  <si>
    <t xml:space="preserve"> - строительство инженерных сетей 12-го микрорайона (ПИР)</t>
  </si>
  <si>
    <t xml:space="preserve"> - строительство водопровода к жилым домам № 2а и  2б по ул. Лениградской</t>
  </si>
  <si>
    <t>«</t>
  </si>
  <si>
    <t>».</t>
  </si>
  <si>
    <r>
      <t>от__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 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</si>
</sst>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sz val="14"/>
      <name val="Arial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3" fillId="24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166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justify" wrapText="1"/>
    </xf>
    <xf numFmtId="49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25" borderId="10" xfId="0" applyNumberFormat="1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/>
    </xf>
    <xf numFmtId="4" fontId="3" fillId="25" borderId="11" xfId="0" applyNumberFormat="1" applyFont="1" applyFill="1" applyBorder="1" applyAlignment="1">
      <alignment/>
    </xf>
    <xf numFmtId="0" fontId="3" fillId="25" borderId="0" xfId="0" applyFont="1" applyFill="1" applyAlignment="1">
      <alignment/>
    </xf>
    <xf numFmtId="49" fontId="4" fillId="25" borderId="11" xfId="0" applyNumberFormat="1" applyFont="1" applyFill="1" applyBorder="1" applyAlignment="1">
      <alignment horizontal="center" vertical="center"/>
    </xf>
    <xf numFmtId="4" fontId="4" fillId="25" borderId="11" xfId="0" applyNumberFormat="1" applyFont="1" applyFill="1" applyBorder="1" applyAlignment="1">
      <alignment/>
    </xf>
    <xf numFmtId="49" fontId="3" fillId="25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>
      <alignment horizontal="left" vertical="justify" wrapText="1"/>
    </xf>
    <xf numFmtId="4" fontId="4" fillId="25" borderId="11" xfId="0" applyNumberFormat="1" applyFont="1" applyFill="1" applyBorder="1" applyAlignment="1">
      <alignment horizontal="right" vertical="justify" wrapText="1"/>
    </xf>
    <xf numFmtId="166" fontId="3" fillId="25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5" fontId="3" fillId="0" borderId="0" xfId="52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/>
    </xf>
    <xf numFmtId="4" fontId="5" fillId="25" borderId="0" xfId="0" applyNumberFormat="1" applyFont="1" applyFill="1" applyBorder="1" applyAlignment="1">
      <alignment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25" borderId="11" xfId="0" applyNumberFormat="1" applyFont="1" applyFill="1" applyBorder="1" applyAlignment="1">
      <alignment horizontal="left" vertical="center" wrapText="1"/>
    </xf>
    <xf numFmtId="4" fontId="5" fillId="25" borderId="11" xfId="0" applyNumberFormat="1" applyFont="1" applyFill="1" applyBorder="1" applyAlignment="1">
      <alignment vertical="center"/>
    </xf>
    <xf numFmtId="4" fontId="4" fillId="25" borderId="11" xfId="0" applyNumberFormat="1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49" fontId="3" fillId="25" borderId="11" xfId="0" applyNumberFormat="1" applyFont="1" applyFill="1" applyBorder="1" applyAlignment="1">
      <alignment horizontal="left" vertical="center" wrapText="1"/>
    </xf>
    <xf numFmtId="4" fontId="3" fillId="25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3" fillId="25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5" fillId="25" borderId="0" xfId="0" applyNumberFormat="1" applyFont="1" applyFill="1" applyAlignment="1">
      <alignment vertical="center"/>
    </xf>
    <xf numFmtId="4" fontId="5" fillId="25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9" fontId="23" fillId="0" borderId="0" xfId="0" applyNumberFormat="1" applyFont="1" applyAlignment="1">
      <alignment horizontal="right" vertical="justify" wrapText="1"/>
    </xf>
    <xf numFmtId="0" fontId="23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2"/>
  <sheetViews>
    <sheetView showZeros="0" tabSelected="1" zoomScale="75" zoomScaleNormal="75" zoomScalePageLayoutView="0" workbookViewId="0" topLeftCell="A1">
      <pane xSplit="1" ySplit="18" topLeftCell="B382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C3" sqref="C3"/>
    </sheetView>
  </sheetViews>
  <sheetFormatPr defaultColWidth="8.8515625" defaultRowHeight="12.75" outlineLevelRow="1"/>
  <cols>
    <col min="1" max="1" width="8.7109375" style="15" customWidth="1"/>
    <col min="2" max="2" width="64.140625" style="17" customWidth="1"/>
    <col min="3" max="3" width="15.28125" style="17" customWidth="1"/>
    <col min="4" max="4" width="13.8515625" style="9" hidden="1" customWidth="1"/>
    <col min="5" max="5" width="11.57421875" style="9" hidden="1" customWidth="1"/>
    <col min="6" max="6" width="12.00390625" style="9" hidden="1" customWidth="1"/>
    <col min="7" max="7" width="11.28125" style="9" hidden="1" customWidth="1"/>
    <col min="8" max="8" width="14.00390625" style="9" customWidth="1"/>
    <col min="9" max="9" width="16.28125" style="9" customWidth="1"/>
    <col min="10" max="11" width="17.7109375" style="9" hidden="1" customWidth="1"/>
    <col min="12" max="21" width="17.7109375" style="8" hidden="1" customWidth="1"/>
    <col min="22" max="22" width="15.7109375" style="8" customWidth="1"/>
    <col min="23" max="16384" width="8.8515625" style="8" customWidth="1"/>
  </cols>
  <sheetData>
    <row r="1" spans="1:20" ht="18">
      <c r="A1" s="15" t="s">
        <v>0</v>
      </c>
      <c r="B1" s="75" t="s">
        <v>351</v>
      </c>
      <c r="C1" s="32" t="s">
        <v>23</v>
      </c>
      <c r="D1" s="9" t="s">
        <v>23</v>
      </c>
      <c r="T1" s="6"/>
    </row>
    <row r="2" spans="1:5" ht="15.75">
      <c r="A2" s="15" t="s">
        <v>10</v>
      </c>
      <c r="C2" s="33" t="s">
        <v>340</v>
      </c>
      <c r="D2" s="10" t="s">
        <v>14</v>
      </c>
      <c r="E2" s="10"/>
    </row>
    <row r="3" spans="1:5" ht="15.75">
      <c r="A3" s="15" t="s">
        <v>10</v>
      </c>
      <c r="C3" s="34" t="s">
        <v>353</v>
      </c>
      <c r="D3" s="7" t="s">
        <v>15</v>
      </c>
      <c r="E3" s="7"/>
    </row>
    <row r="4" spans="1:2" ht="15.75">
      <c r="A4" s="15" t="s">
        <v>10</v>
      </c>
      <c r="B4" s="17" t="s">
        <v>0</v>
      </c>
    </row>
    <row r="5" spans="1:13" ht="35.25" customHeight="1">
      <c r="A5" s="15" t="s">
        <v>10</v>
      </c>
      <c r="B5" s="77" t="s">
        <v>320</v>
      </c>
      <c r="C5" s="78"/>
      <c r="D5" s="78"/>
      <c r="E5" s="78"/>
      <c r="F5" s="78"/>
      <c r="G5" s="78"/>
      <c r="H5" s="78"/>
      <c r="I5" s="14"/>
      <c r="J5" s="14"/>
      <c r="K5" s="14"/>
      <c r="L5" s="14"/>
      <c r="M5" s="14"/>
    </row>
    <row r="6" spans="1:2" ht="15.75" hidden="1">
      <c r="A6" s="15" t="s">
        <v>10</v>
      </c>
      <c r="B6" s="17" t="s">
        <v>20</v>
      </c>
    </row>
    <row r="7" spans="1:2" ht="31.5" hidden="1">
      <c r="A7" s="15" t="s">
        <v>10</v>
      </c>
      <c r="B7" s="17" t="s">
        <v>21</v>
      </c>
    </row>
    <row r="8" ht="15.75" hidden="1">
      <c r="B8" s="17" t="s">
        <v>0</v>
      </c>
    </row>
    <row r="9" ht="31.5" hidden="1">
      <c r="B9" s="17" t="s">
        <v>18</v>
      </c>
    </row>
    <row r="10" ht="15.75" hidden="1">
      <c r="B10" s="17" t="s">
        <v>22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9:21" ht="15.75">
      <c r="I17" s="35" t="s">
        <v>19</v>
      </c>
      <c r="T17" s="8" t="s">
        <v>19</v>
      </c>
      <c r="U17" s="12"/>
    </row>
    <row r="18" spans="1:21" s="41" customFormat="1" ht="69" customHeight="1">
      <c r="A18" s="11" t="s">
        <v>11</v>
      </c>
      <c r="B18" s="40" t="s">
        <v>12</v>
      </c>
      <c r="C18" s="4" t="s">
        <v>339</v>
      </c>
      <c r="D18" s="20" t="s">
        <v>16</v>
      </c>
      <c r="E18" s="4" t="s">
        <v>337</v>
      </c>
      <c r="F18" s="20" t="s">
        <v>1</v>
      </c>
      <c r="G18" s="5" t="s">
        <v>303</v>
      </c>
      <c r="H18" s="5" t="s">
        <v>1</v>
      </c>
      <c r="I18" s="27" t="s">
        <v>17</v>
      </c>
      <c r="J18" s="4" t="s">
        <v>2</v>
      </c>
      <c r="K18" s="5" t="s">
        <v>1</v>
      </c>
      <c r="L18" s="5" t="s">
        <v>3</v>
      </c>
      <c r="M18" s="4" t="s">
        <v>4</v>
      </c>
      <c r="N18" s="5" t="s">
        <v>1</v>
      </c>
      <c r="O18" s="5" t="s">
        <v>5</v>
      </c>
      <c r="P18" s="4" t="s">
        <v>6</v>
      </c>
      <c r="Q18" s="5" t="s">
        <v>1</v>
      </c>
      <c r="R18" s="5" t="s">
        <v>7</v>
      </c>
      <c r="S18" s="4" t="s">
        <v>8</v>
      </c>
      <c r="T18" s="5" t="s">
        <v>1</v>
      </c>
      <c r="U18" s="5" t="s">
        <v>9</v>
      </c>
    </row>
    <row r="19" spans="1:21" s="41" customFormat="1" ht="14.25" customHeight="1">
      <c r="A19" s="16" t="s">
        <v>302</v>
      </c>
      <c r="B19" s="42">
        <v>2</v>
      </c>
      <c r="C19" s="42">
        <v>3</v>
      </c>
      <c r="D19" s="43">
        <v>4</v>
      </c>
      <c r="E19" s="43">
        <v>5</v>
      </c>
      <c r="F19" s="43">
        <v>6</v>
      </c>
      <c r="G19" s="43">
        <v>7</v>
      </c>
      <c r="H19" s="43">
        <v>4</v>
      </c>
      <c r="I19" s="43">
        <v>5</v>
      </c>
      <c r="J19" s="43">
        <v>6</v>
      </c>
      <c r="K19" s="43">
        <v>7</v>
      </c>
      <c r="L19" s="43">
        <v>8</v>
      </c>
      <c r="M19" s="43">
        <v>9</v>
      </c>
      <c r="N19" s="43">
        <v>10</v>
      </c>
      <c r="O19" s="43">
        <v>11</v>
      </c>
      <c r="P19" s="43">
        <v>12</v>
      </c>
      <c r="Q19" s="43">
        <v>13</v>
      </c>
      <c r="R19" s="43">
        <v>14</v>
      </c>
      <c r="S19" s="43">
        <v>15</v>
      </c>
      <c r="T19" s="43">
        <v>16</v>
      </c>
      <c r="U19" s="43">
        <v>17</v>
      </c>
    </row>
    <row r="20" spans="1:21" s="48" customFormat="1" ht="28.5" customHeight="1" hidden="1">
      <c r="A20" s="21"/>
      <c r="B20" s="44"/>
      <c r="C20" s="45">
        <f>C22+C23+C24+C25+C26+C27+C28+C31+C37+C41</f>
        <v>152310.70999999996</v>
      </c>
      <c r="D20" s="45">
        <f>D22+D23+D24+D25+D26+D27+D28+D31+D37+D41</f>
        <v>151950.70999999996</v>
      </c>
      <c r="E20" s="46" t="e">
        <f>SUM(E22,E23,E24,E25,E26,E27,E28,E31,E37,E41,E44,E45,#REF!)</f>
        <v>#REF!</v>
      </c>
      <c r="F20" s="46" t="e">
        <f>SUM(F22,F23,F24,F25,F26,F27,F28,F31,F37,F41,F44,F45,#REF!)</f>
        <v>#REF!</v>
      </c>
      <c r="G20" s="46" t="e">
        <f>SUM(G22,G23,G24,G25,G26,G27,G28,G31,G37,G41,G44,G45,#REF!)</f>
        <v>#REF!</v>
      </c>
      <c r="H20" s="46"/>
      <c r="I20" s="46">
        <f>SUM(I22,I23,I24,I25,I26,I27,I28,I31,I37,I41,I44,I45)</f>
        <v>182326.93000000002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s="51" customFormat="1" ht="15.75" customHeight="1">
      <c r="A21" s="16" t="s">
        <v>24</v>
      </c>
      <c r="B21" s="38" t="s">
        <v>25</v>
      </c>
      <c r="C21" s="49">
        <v>152310.71</v>
      </c>
      <c r="D21" s="50">
        <v>151950.71</v>
      </c>
      <c r="E21" s="50">
        <f>D21-C21</f>
        <v>-360</v>
      </c>
      <c r="F21" s="50">
        <v>30376.22</v>
      </c>
      <c r="G21" s="50">
        <f>E21+F21</f>
        <v>30016.22</v>
      </c>
      <c r="H21" s="50">
        <f>I21-C21</f>
        <v>30016.22</v>
      </c>
      <c r="I21" s="50">
        <v>182326.93</v>
      </c>
      <c r="J21" s="50">
        <v>37738.32</v>
      </c>
      <c r="K21" s="50">
        <v>30832.18</v>
      </c>
      <c r="L21" s="50">
        <v>68570.5</v>
      </c>
      <c r="M21" s="50">
        <v>39652</v>
      </c>
      <c r="N21" s="50">
        <v>-270</v>
      </c>
      <c r="O21" s="50">
        <v>39382</v>
      </c>
      <c r="P21" s="50">
        <v>40854.6</v>
      </c>
      <c r="Q21" s="50">
        <v>-185.96</v>
      </c>
      <c r="R21" s="50">
        <v>40668.64</v>
      </c>
      <c r="S21" s="50">
        <v>33705.79</v>
      </c>
      <c r="T21" s="50">
        <v>0</v>
      </c>
      <c r="U21" s="50">
        <v>33705.79</v>
      </c>
    </row>
    <row r="22" spans="1:21" s="51" customFormat="1" ht="15.75">
      <c r="A22" s="18" t="s">
        <v>26</v>
      </c>
      <c r="B22" s="39" t="s">
        <v>27</v>
      </c>
      <c r="C22" s="52">
        <v>2072.6</v>
      </c>
      <c r="D22" s="53">
        <v>2072.6</v>
      </c>
      <c r="E22" s="50">
        <f aca="true" t="shared" si="0" ref="E22:E84">D22-C22</f>
        <v>0</v>
      </c>
      <c r="F22" s="53">
        <v>106.1</v>
      </c>
      <c r="G22" s="50">
        <f aca="true" t="shared" si="1" ref="G22:G100">E22+F22</f>
        <v>106.1</v>
      </c>
      <c r="H22" s="53">
        <f aca="true" t="shared" si="2" ref="H22:H84">I22-C22</f>
        <v>106.09999999999991</v>
      </c>
      <c r="I22" s="53">
        <v>2178.7</v>
      </c>
      <c r="J22" s="53">
        <v>543</v>
      </c>
      <c r="K22" s="53">
        <v>106.1</v>
      </c>
      <c r="L22" s="53">
        <v>649.1</v>
      </c>
      <c r="M22" s="53">
        <v>543</v>
      </c>
      <c r="N22" s="53">
        <v>0</v>
      </c>
      <c r="O22" s="53">
        <v>543</v>
      </c>
      <c r="P22" s="53">
        <v>520</v>
      </c>
      <c r="Q22" s="53">
        <v>0</v>
      </c>
      <c r="R22" s="53">
        <v>520</v>
      </c>
      <c r="S22" s="53">
        <v>466.6</v>
      </c>
      <c r="T22" s="53">
        <v>0</v>
      </c>
      <c r="U22" s="53">
        <v>466.6</v>
      </c>
    </row>
    <row r="23" spans="1:21" s="51" customFormat="1" ht="15.75">
      <c r="A23" s="18" t="s">
        <v>28</v>
      </c>
      <c r="B23" s="39" t="s">
        <v>27</v>
      </c>
      <c r="C23" s="52">
        <v>19000.43</v>
      </c>
      <c r="D23" s="53">
        <v>19000.43</v>
      </c>
      <c r="E23" s="50">
        <f t="shared" si="0"/>
        <v>0</v>
      </c>
      <c r="F23" s="53">
        <v>3726.5</v>
      </c>
      <c r="G23" s="50">
        <f t="shared" si="1"/>
        <v>3726.5</v>
      </c>
      <c r="H23" s="53">
        <f t="shared" si="2"/>
        <v>3726.5</v>
      </c>
      <c r="I23" s="53">
        <v>22726.93</v>
      </c>
      <c r="J23" s="53">
        <v>6090</v>
      </c>
      <c r="K23" s="53">
        <v>3726.5</v>
      </c>
      <c r="L23" s="53">
        <v>9816.5</v>
      </c>
      <c r="M23" s="53">
        <v>4580</v>
      </c>
      <c r="N23" s="53">
        <v>0</v>
      </c>
      <c r="O23" s="53">
        <v>4580</v>
      </c>
      <c r="P23" s="53">
        <v>4504.2</v>
      </c>
      <c r="Q23" s="53">
        <v>0</v>
      </c>
      <c r="R23" s="53">
        <v>4504.2</v>
      </c>
      <c r="S23" s="53">
        <v>3826.23</v>
      </c>
      <c r="T23" s="53">
        <v>0</v>
      </c>
      <c r="U23" s="53">
        <v>3826.23</v>
      </c>
    </row>
    <row r="24" spans="1:21" s="51" customFormat="1" ht="15.75">
      <c r="A24" s="18" t="s">
        <v>29</v>
      </c>
      <c r="B24" s="39" t="s">
        <v>30</v>
      </c>
      <c r="C24" s="52">
        <v>88394.14</v>
      </c>
      <c r="D24" s="53">
        <v>88394.14</v>
      </c>
      <c r="E24" s="50">
        <f t="shared" si="0"/>
        <v>0</v>
      </c>
      <c r="F24" s="53">
        <v>11389.7</v>
      </c>
      <c r="G24" s="50">
        <f t="shared" si="1"/>
        <v>11389.7</v>
      </c>
      <c r="H24" s="53">
        <f t="shared" si="2"/>
        <v>11389.699999999997</v>
      </c>
      <c r="I24" s="53">
        <v>99783.84</v>
      </c>
      <c r="J24" s="53">
        <v>21439.02</v>
      </c>
      <c r="K24" s="53">
        <v>11389.7</v>
      </c>
      <c r="L24" s="53">
        <v>32828.72</v>
      </c>
      <c r="M24" s="53">
        <v>23170</v>
      </c>
      <c r="N24" s="53">
        <v>0</v>
      </c>
      <c r="O24" s="53">
        <v>23170</v>
      </c>
      <c r="P24" s="53">
        <v>22965</v>
      </c>
      <c r="Q24" s="53">
        <v>0</v>
      </c>
      <c r="R24" s="53">
        <v>22965</v>
      </c>
      <c r="S24" s="53">
        <v>20820.12</v>
      </c>
      <c r="T24" s="53">
        <v>0</v>
      </c>
      <c r="U24" s="53">
        <v>20820.12</v>
      </c>
    </row>
    <row r="25" spans="1:21" s="51" customFormat="1" ht="31.5">
      <c r="A25" s="18" t="s">
        <v>31</v>
      </c>
      <c r="B25" s="39" t="s">
        <v>32</v>
      </c>
      <c r="C25" s="52">
        <v>20290.17</v>
      </c>
      <c r="D25" s="53">
        <v>20290.17</v>
      </c>
      <c r="E25" s="50">
        <f t="shared" si="0"/>
        <v>0</v>
      </c>
      <c r="F25" s="53">
        <v>2706.78</v>
      </c>
      <c r="G25" s="50">
        <f t="shared" si="1"/>
        <v>2706.78</v>
      </c>
      <c r="H25" s="53">
        <f t="shared" si="2"/>
        <v>2706.7800000000025</v>
      </c>
      <c r="I25" s="53">
        <v>22996.95</v>
      </c>
      <c r="J25" s="53">
        <v>4154</v>
      </c>
      <c r="K25" s="53">
        <v>2706.78</v>
      </c>
      <c r="L25" s="53">
        <v>6860.78</v>
      </c>
      <c r="M25" s="53">
        <v>4835.7</v>
      </c>
      <c r="N25" s="53">
        <v>0</v>
      </c>
      <c r="O25" s="53">
        <v>4835.7</v>
      </c>
      <c r="P25" s="53">
        <v>7385.8</v>
      </c>
      <c r="Q25" s="53">
        <v>0</v>
      </c>
      <c r="R25" s="53">
        <v>7385.8</v>
      </c>
      <c r="S25" s="53">
        <v>3914.67</v>
      </c>
      <c r="T25" s="53">
        <v>0</v>
      </c>
      <c r="U25" s="53">
        <v>3914.67</v>
      </c>
    </row>
    <row r="26" spans="1:21" s="51" customFormat="1" ht="15.75">
      <c r="A26" s="18" t="s">
        <v>31</v>
      </c>
      <c r="B26" s="39" t="s">
        <v>33</v>
      </c>
      <c r="C26" s="52">
        <v>5771.77</v>
      </c>
      <c r="D26" s="53">
        <v>5771.77</v>
      </c>
      <c r="E26" s="50">
        <f t="shared" si="0"/>
        <v>0</v>
      </c>
      <c r="F26" s="53">
        <v>806.9</v>
      </c>
      <c r="G26" s="50">
        <f t="shared" si="1"/>
        <v>806.9</v>
      </c>
      <c r="H26" s="53">
        <f t="shared" si="2"/>
        <v>806.8999999999996</v>
      </c>
      <c r="I26" s="53">
        <v>6578.67</v>
      </c>
      <c r="J26" s="53">
        <v>1561.1</v>
      </c>
      <c r="K26" s="53">
        <v>806.9</v>
      </c>
      <c r="L26" s="53">
        <v>2368</v>
      </c>
      <c r="M26" s="53">
        <v>1584.7</v>
      </c>
      <c r="N26" s="53">
        <v>0</v>
      </c>
      <c r="O26" s="53">
        <v>1584.7</v>
      </c>
      <c r="P26" s="53">
        <v>1449.1</v>
      </c>
      <c r="Q26" s="53">
        <v>0</v>
      </c>
      <c r="R26" s="53">
        <v>1449.1</v>
      </c>
      <c r="S26" s="53">
        <v>1176.87</v>
      </c>
      <c r="T26" s="53">
        <v>0</v>
      </c>
      <c r="U26" s="53">
        <v>1176.87</v>
      </c>
    </row>
    <row r="27" spans="1:21" s="51" customFormat="1" ht="31.5">
      <c r="A27" s="18" t="s">
        <v>34</v>
      </c>
      <c r="B27" s="39" t="s">
        <v>35</v>
      </c>
      <c r="C27" s="52">
        <v>3700</v>
      </c>
      <c r="D27" s="53">
        <v>3700</v>
      </c>
      <c r="E27" s="50">
        <f t="shared" si="0"/>
        <v>0</v>
      </c>
      <c r="F27" s="53">
        <v>-378.1</v>
      </c>
      <c r="G27" s="50">
        <f t="shared" si="1"/>
        <v>-378.1</v>
      </c>
      <c r="H27" s="53">
        <f t="shared" si="2"/>
        <v>-378.0999999999999</v>
      </c>
      <c r="I27" s="53">
        <v>3321.9</v>
      </c>
      <c r="J27" s="53">
        <v>925</v>
      </c>
      <c r="K27" s="53">
        <v>-378.1</v>
      </c>
      <c r="L27" s="53">
        <v>546.9</v>
      </c>
      <c r="M27" s="53">
        <v>925</v>
      </c>
      <c r="N27" s="53">
        <v>0</v>
      </c>
      <c r="O27" s="53">
        <v>925</v>
      </c>
      <c r="P27" s="53">
        <v>925</v>
      </c>
      <c r="Q27" s="53">
        <v>0</v>
      </c>
      <c r="R27" s="53">
        <v>925</v>
      </c>
      <c r="S27" s="53">
        <v>925</v>
      </c>
      <c r="T27" s="53">
        <v>0</v>
      </c>
      <c r="U27" s="53">
        <v>925</v>
      </c>
    </row>
    <row r="28" spans="1:21" s="51" customFormat="1" ht="15.75">
      <c r="A28" s="18" t="s">
        <v>36</v>
      </c>
      <c r="B28" s="39" t="s">
        <v>37</v>
      </c>
      <c r="C28" s="52">
        <v>1510</v>
      </c>
      <c r="D28" s="53">
        <v>1510</v>
      </c>
      <c r="E28" s="50">
        <f t="shared" si="0"/>
        <v>0</v>
      </c>
      <c r="F28" s="53">
        <v>1274.04</v>
      </c>
      <c r="G28" s="50">
        <f t="shared" si="1"/>
        <v>1274.04</v>
      </c>
      <c r="H28" s="53">
        <f t="shared" si="2"/>
        <v>1274.04</v>
      </c>
      <c r="I28" s="53">
        <v>2784.04</v>
      </c>
      <c r="J28" s="53">
        <v>380</v>
      </c>
      <c r="K28" s="53">
        <v>1730</v>
      </c>
      <c r="L28" s="53">
        <v>2110</v>
      </c>
      <c r="M28" s="53">
        <v>380</v>
      </c>
      <c r="N28" s="53">
        <v>-270</v>
      </c>
      <c r="O28" s="53">
        <v>110</v>
      </c>
      <c r="P28" s="53">
        <v>380</v>
      </c>
      <c r="Q28" s="53">
        <v>-185.96</v>
      </c>
      <c r="R28" s="53">
        <v>194.04</v>
      </c>
      <c r="S28" s="53">
        <v>370</v>
      </c>
      <c r="T28" s="53">
        <v>0</v>
      </c>
      <c r="U28" s="53">
        <v>370</v>
      </c>
    </row>
    <row r="29" spans="1:21" s="51" customFormat="1" ht="31.5">
      <c r="A29" s="16" t="s">
        <v>36</v>
      </c>
      <c r="B29" s="38" t="s">
        <v>38</v>
      </c>
      <c r="C29" s="49">
        <v>430</v>
      </c>
      <c r="D29" s="50">
        <v>430</v>
      </c>
      <c r="E29" s="50">
        <f t="shared" si="0"/>
        <v>0</v>
      </c>
      <c r="F29" s="50">
        <v>0</v>
      </c>
      <c r="G29" s="50">
        <f t="shared" si="1"/>
        <v>0</v>
      </c>
      <c r="H29" s="50">
        <f t="shared" si="2"/>
        <v>0</v>
      </c>
      <c r="I29" s="50">
        <v>430</v>
      </c>
      <c r="J29" s="50">
        <v>110</v>
      </c>
      <c r="K29" s="50">
        <v>0</v>
      </c>
      <c r="L29" s="50">
        <v>110</v>
      </c>
      <c r="M29" s="50">
        <v>110</v>
      </c>
      <c r="N29" s="50">
        <v>0</v>
      </c>
      <c r="O29" s="50">
        <v>110</v>
      </c>
      <c r="P29" s="50">
        <v>110</v>
      </c>
      <c r="Q29" s="50">
        <v>0</v>
      </c>
      <c r="R29" s="50">
        <v>110</v>
      </c>
      <c r="S29" s="50">
        <v>100</v>
      </c>
      <c r="T29" s="50">
        <v>0</v>
      </c>
      <c r="U29" s="50">
        <v>100</v>
      </c>
    </row>
    <row r="30" spans="1:21" s="51" customFormat="1" ht="31.5">
      <c r="A30" s="16" t="s">
        <v>36</v>
      </c>
      <c r="B30" s="38" t="s">
        <v>39</v>
      </c>
      <c r="C30" s="49">
        <v>1080</v>
      </c>
      <c r="D30" s="50">
        <v>1080</v>
      </c>
      <c r="E30" s="50">
        <v>0</v>
      </c>
      <c r="F30" s="50">
        <v>1274.04</v>
      </c>
      <c r="G30" s="50">
        <f t="shared" si="1"/>
        <v>1274.04</v>
      </c>
      <c r="H30" s="50">
        <f t="shared" si="2"/>
        <v>1274.04</v>
      </c>
      <c r="I30" s="50">
        <v>2354.04</v>
      </c>
      <c r="J30" s="50">
        <v>270</v>
      </c>
      <c r="K30" s="50">
        <v>1730</v>
      </c>
      <c r="L30" s="50">
        <v>2000</v>
      </c>
      <c r="M30" s="50">
        <v>270</v>
      </c>
      <c r="N30" s="50">
        <v>-270</v>
      </c>
      <c r="O30" s="50">
        <v>0</v>
      </c>
      <c r="P30" s="50">
        <v>270</v>
      </c>
      <c r="Q30" s="50">
        <v>-185.96</v>
      </c>
      <c r="R30" s="50">
        <v>84.04</v>
      </c>
      <c r="S30" s="50">
        <v>270</v>
      </c>
      <c r="T30" s="50">
        <v>0</v>
      </c>
      <c r="U30" s="50">
        <v>270</v>
      </c>
    </row>
    <row r="31" spans="1:21" s="51" customFormat="1" ht="15.75">
      <c r="A31" s="18" t="s">
        <v>40</v>
      </c>
      <c r="B31" s="39" t="s">
        <v>30</v>
      </c>
      <c r="C31" s="52">
        <v>5962</v>
      </c>
      <c r="D31" s="53">
        <v>5602</v>
      </c>
      <c r="E31" s="50">
        <f t="shared" si="0"/>
        <v>-360</v>
      </c>
      <c r="F31" s="53">
        <v>228</v>
      </c>
      <c r="G31" s="50">
        <f t="shared" si="1"/>
        <v>-132</v>
      </c>
      <c r="H31" s="53">
        <f t="shared" si="2"/>
        <v>-132</v>
      </c>
      <c r="I31" s="53">
        <v>5830</v>
      </c>
      <c r="J31" s="53">
        <v>1420</v>
      </c>
      <c r="K31" s="53">
        <v>228</v>
      </c>
      <c r="L31" s="53">
        <v>1648</v>
      </c>
      <c r="M31" s="53">
        <v>1470</v>
      </c>
      <c r="N31" s="53">
        <v>0</v>
      </c>
      <c r="O31" s="53">
        <v>1470</v>
      </c>
      <c r="P31" s="53">
        <v>1370</v>
      </c>
      <c r="Q31" s="53">
        <v>0</v>
      </c>
      <c r="R31" s="53">
        <v>1370</v>
      </c>
      <c r="S31" s="53">
        <v>1342</v>
      </c>
      <c r="T31" s="53">
        <v>0</v>
      </c>
      <c r="U31" s="53">
        <v>1342</v>
      </c>
    </row>
    <row r="32" spans="1:21" s="51" customFormat="1" ht="15.75">
      <c r="A32" s="16" t="s">
        <v>40</v>
      </c>
      <c r="B32" s="38" t="s">
        <v>41</v>
      </c>
      <c r="C32" s="49">
        <v>907</v>
      </c>
      <c r="D32" s="50">
        <v>907</v>
      </c>
      <c r="E32" s="50">
        <f t="shared" si="0"/>
        <v>0</v>
      </c>
      <c r="F32" s="50">
        <v>128</v>
      </c>
      <c r="G32" s="50">
        <f t="shared" si="1"/>
        <v>128</v>
      </c>
      <c r="H32" s="50">
        <f t="shared" si="2"/>
        <v>128</v>
      </c>
      <c r="I32" s="50">
        <v>1035</v>
      </c>
      <c r="J32" s="50">
        <v>250</v>
      </c>
      <c r="K32" s="50">
        <v>128</v>
      </c>
      <c r="L32" s="50">
        <v>378</v>
      </c>
      <c r="M32" s="50">
        <v>300</v>
      </c>
      <c r="N32" s="50">
        <v>0</v>
      </c>
      <c r="O32" s="50">
        <v>300</v>
      </c>
      <c r="P32" s="50">
        <v>200</v>
      </c>
      <c r="Q32" s="50">
        <v>0</v>
      </c>
      <c r="R32" s="50">
        <v>200</v>
      </c>
      <c r="S32" s="50">
        <v>157</v>
      </c>
      <c r="T32" s="50">
        <v>0</v>
      </c>
      <c r="U32" s="50">
        <v>157</v>
      </c>
    </row>
    <row r="33" spans="1:21" s="51" customFormat="1" ht="15.75">
      <c r="A33" s="16" t="s">
        <v>40</v>
      </c>
      <c r="B33" s="38" t="s">
        <v>42</v>
      </c>
      <c r="C33" s="49">
        <v>4085</v>
      </c>
      <c r="D33" s="50">
        <v>4085</v>
      </c>
      <c r="E33" s="50">
        <f t="shared" si="0"/>
        <v>0</v>
      </c>
      <c r="F33" s="50">
        <v>0</v>
      </c>
      <c r="G33" s="50">
        <f t="shared" si="1"/>
        <v>0</v>
      </c>
      <c r="H33" s="50">
        <f t="shared" si="2"/>
        <v>0</v>
      </c>
      <c r="I33" s="50">
        <v>4085</v>
      </c>
      <c r="J33" s="50">
        <v>1020</v>
      </c>
      <c r="K33" s="50">
        <v>0</v>
      </c>
      <c r="L33" s="50">
        <v>1020</v>
      </c>
      <c r="M33" s="50">
        <v>1020</v>
      </c>
      <c r="N33" s="50">
        <v>0</v>
      </c>
      <c r="O33" s="50">
        <v>1020</v>
      </c>
      <c r="P33" s="50">
        <v>1020</v>
      </c>
      <c r="Q33" s="50">
        <v>0</v>
      </c>
      <c r="R33" s="50">
        <v>1020</v>
      </c>
      <c r="S33" s="50">
        <v>1025</v>
      </c>
      <c r="T33" s="50">
        <v>0</v>
      </c>
      <c r="U33" s="50">
        <v>1025</v>
      </c>
    </row>
    <row r="34" spans="1:21" s="51" customFormat="1" ht="15.75">
      <c r="A34" s="16" t="s">
        <v>40</v>
      </c>
      <c r="B34" s="38" t="s">
        <v>43</v>
      </c>
      <c r="C34" s="49">
        <v>610</v>
      </c>
      <c r="D34" s="50">
        <v>610</v>
      </c>
      <c r="E34" s="50">
        <f t="shared" si="0"/>
        <v>0</v>
      </c>
      <c r="F34" s="50">
        <v>0</v>
      </c>
      <c r="G34" s="50">
        <f t="shared" si="1"/>
        <v>0</v>
      </c>
      <c r="H34" s="50">
        <f t="shared" si="2"/>
        <v>0</v>
      </c>
      <c r="I34" s="50">
        <v>610</v>
      </c>
      <c r="J34" s="50">
        <v>150</v>
      </c>
      <c r="K34" s="50">
        <v>0</v>
      </c>
      <c r="L34" s="50">
        <v>150</v>
      </c>
      <c r="M34" s="50">
        <v>150</v>
      </c>
      <c r="N34" s="50">
        <v>0</v>
      </c>
      <c r="O34" s="50">
        <v>150</v>
      </c>
      <c r="P34" s="50">
        <v>150</v>
      </c>
      <c r="Q34" s="50">
        <v>0</v>
      </c>
      <c r="R34" s="50">
        <v>150</v>
      </c>
      <c r="S34" s="50">
        <v>160</v>
      </c>
      <c r="T34" s="50">
        <v>0</v>
      </c>
      <c r="U34" s="50">
        <v>160</v>
      </c>
    </row>
    <row r="35" spans="1:21" s="51" customFormat="1" ht="47.25">
      <c r="A35" s="16" t="s">
        <v>40</v>
      </c>
      <c r="B35" s="38" t="s">
        <v>304</v>
      </c>
      <c r="C35" s="49">
        <v>360</v>
      </c>
      <c r="D35" s="50"/>
      <c r="E35" s="50">
        <f t="shared" si="0"/>
        <v>-360</v>
      </c>
      <c r="F35" s="50"/>
      <c r="G35" s="50">
        <f t="shared" si="1"/>
        <v>-360</v>
      </c>
      <c r="H35" s="50">
        <f t="shared" si="2"/>
        <v>-360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s="51" customFormat="1" ht="47.25">
      <c r="A36" s="16" t="s">
        <v>40</v>
      </c>
      <c r="B36" s="38" t="s">
        <v>44</v>
      </c>
      <c r="C36" s="49"/>
      <c r="D36" s="50">
        <v>0</v>
      </c>
      <c r="E36" s="50">
        <f t="shared" si="0"/>
        <v>0</v>
      </c>
      <c r="F36" s="50">
        <v>100</v>
      </c>
      <c r="G36" s="50">
        <f t="shared" si="1"/>
        <v>100</v>
      </c>
      <c r="H36" s="50">
        <f t="shared" si="2"/>
        <v>100</v>
      </c>
      <c r="I36" s="50">
        <v>100</v>
      </c>
      <c r="J36" s="50">
        <v>0</v>
      </c>
      <c r="K36" s="50">
        <v>100</v>
      </c>
      <c r="L36" s="50">
        <v>100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</row>
    <row r="37" spans="1:21" s="51" customFormat="1" ht="31.5">
      <c r="A37" s="18" t="s">
        <v>40</v>
      </c>
      <c r="B37" s="39" t="s">
        <v>45</v>
      </c>
      <c r="C37" s="52">
        <v>2410.8</v>
      </c>
      <c r="D37" s="53">
        <v>2410.8</v>
      </c>
      <c r="E37" s="50">
        <f t="shared" si="0"/>
        <v>0</v>
      </c>
      <c r="F37" s="53">
        <v>138.2</v>
      </c>
      <c r="G37" s="50">
        <f t="shared" si="1"/>
        <v>138.2</v>
      </c>
      <c r="H37" s="50">
        <f t="shared" si="2"/>
        <v>138.19999999999982</v>
      </c>
      <c r="I37" s="53">
        <v>2549</v>
      </c>
      <c r="J37" s="53">
        <v>566.2</v>
      </c>
      <c r="K37" s="53">
        <v>138.2</v>
      </c>
      <c r="L37" s="53">
        <v>704.4</v>
      </c>
      <c r="M37" s="53">
        <v>1323.6</v>
      </c>
      <c r="N37" s="53">
        <v>0</v>
      </c>
      <c r="O37" s="53">
        <v>1323.6</v>
      </c>
      <c r="P37" s="53">
        <v>515.5</v>
      </c>
      <c r="Q37" s="53">
        <v>0</v>
      </c>
      <c r="R37" s="53">
        <v>515.5</v>
      </c>
      <c r="S37" s="53">
        <v>5.5</v>
      </c>
      <c r="T37" s="53">
        <v>0</v>
      </c>
      <c r="U37" s="53">
        <v>5.5</v>
      </c>
    </row>
    <row r="38" spans="1:21" s="51" customFormat="1" ht="31.5">
      <c r="A38" s="16" t="s">
        <v>40</v>
      </c>
      <c r="B38" s="38" t="s">
        <v>46</v>
      </c>
      <c r="C38" s="49">
        <v>356.4</v>
      </c>
      <c r="D38" s="50">
        <v>356.4</v>
      </c>
      <c r="E38" s="50">
        <f t="shared" si="0"/>
        <v>0</v>
      </c>
      <c r="F38" s="50">
        <v>0</v>
      </c>
      <c r="G38" s="50">
        <f t="shared" si="1"/>
        <v>0</v>
      </c>
      <c r="H38" s="50">
        <f t="shared" si="2"/>
        <v>0</v>
      </c>
      <c r="I38" s="50">
        <v>356.4</v>
      </c>
      <c r="J38" s="50">
        <v>55.2</v>
      </c>
      <c r="K38" s="50">
        <v>0</v>
      </c>
      <c r="L38" s="50">
        <v>55.2</v>
      </c>
      <c r="M38" s="50">
        <v>300.2</v>
      </c>
      <c r="N38" s="50">
        <v>0</v>
      </c>
      <c r="O38" s="50">
        <v>300.2</v>
      </c>
      <c r="P38" s="50">
        <v>0.5</v>
      </c>
      <c r="Q38" s="50">
        <v>0</v>
      </c>
      <c r="R38" s="50">
        <v>0.5</v>
      </c>
      <c r="S38" s="50">
        <v>0.5</v>
      </c>
      <c r="T38" s="50">
        <v>0</v>
      </c>
      <c r="U38" s="50">
        <v>0.5</v>
      </c>
    </row>
    <row r="39" spans="1:21" s="51" customFormat="1" ht="31.5">
      <c r="A39" s="16" t="s">
        <v>40</v>
      </c>
      <c r="B39" s="38" t="s">
        <v>47</v>
      </c>
      <c r="C39" s="49">
        <v>2054.4</v>
      </c>
      <c r="D39" s="50">
        <v>2054.4</v>
      </c>
      <c r="E39" s="50">
        <f t="shared" si="0"/>
        <v>0</v>
      </c>
      <c r="F39" s="50">
        <v>0</v>
      </c>
      <c r="G39" s="50">
        <f t="shared" si="1"/>
        <v>0</v>
      </c>
      <c r="H39" s="50">
        <f t="shared" si="2"/>
        <v>0</v>
      </c>
      <c r="I39" s="50">
        <v>2054.4</v>
      </c>
      <c r="J39" s="50">
        <v>511</v>
      </c>
      <c r="K39" s="50">
        <v>0</v>
      </c>
      <c r="L39" s="50">
        <v>511</v>
      </c>
      <c r="M39" s="50">
        <v>1023.4</v>
      </c>
      <c r="N39" s="50">
        <v>0</v>
      </c>
      <c r="O39" s="50">
        <v>1023.4</v>
      </c>
      <c r="P39" s="50">
        <v>515</v>
      </c>
      <c r="Q39" s="50">
        <v>0</v>
      </c>
      <c r="R39" s="50">
        <v>515</v>
      </c>
      <c r="S39" s="50">
        <v>5</v>
      </c>
      <c r="T39" s="50">
        <v>0</v>
      </c>
      <c r="U39" s="50">
        <v>5</v>
      </c>
    </row>
    <row r="40" spans="1:21" s="51" customFormat="1" ht="47.25">
      <c r="A40" s="16" t="s">
        <v>40</v>
      </c>
      <c r="B40" s="38" t="s">
        <v>48</v>
      </c>
      <c r="C40" s="49"/>
      <c r="D40" s="50">
        <v>0</v>
      </c>
      <c r="E40" s="50">
        <f t="shared" si="0"/>
        <v>0</v>
      </c>
      <c r="F40" s="50">
        <v>138.2</v>
      </c>
      <c r="G40" s="50">
        <f t="shared" si="1"/>
        <v>138.2</v>
      </c>
      <c r="H40" s="50">
        <f t="shared" si="2"/>
        <v>138.2</v>
      </c>
      <c r="I40" s="50">
        <v>138.2</v>
      </c>
      <c r="J40" s="50">
        <v>0</v>
      </c>
      <c r="K40" s="50">
        <v>138.2</v>
      </c>
      <c r="L40" s="50">
        <v>138.2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</row>
    <row r="41" spans="1:21" s="51" customFormat="1" ht="15.75">
      <c r="A41" s="18" t="s">
        <v>40</v>
      </c>
      <c r="B41" s="39" t="s">
        <v>27</v>
      </c>
      <c r="C41" s="52">
        <v>3198.8</v>
      </c>
      <c r="D41" s="53">
        <v>3198.8</v>
      </c>
      <c r="E41" s="50">
        <f t="shared" si="0"/>
        <v>0</v>
      </c>
      <c r="F41" s="53">
        <v>0</v>
      </c>
      <c r="G41" s="50">
        <f t="shared" si="1"/>
        <v>0</v>
      </c>
      <c r="H41" s="50">
        <f t="shared" si="2"/>
        <v>0</v>
      </c>
      <c r="I41" s="53">
        <v>3198.8</v>
      </c>
      <c r="J41" s="53">
        <v>660</v>
      </c>
      <c r="K41" s="53">
        <v>0</v>
      </c>
      <c r="L41" s="53">
        <v>660</v>
      </c>
      <c r="M41" s="53">
        <v>840</v>
      </c>
      <c r="N41" s="53">
        <v>0</v>
      </c>
      <c r="O41" s="53">
        <v>840</v>
      </c>
      <c r="P41" s="53">
        <v>840</v>
      </c>
      <c r="Q41" s="53">
        <v>0</v>
      </c>
      <c r="R41" s="53">
        <v>840</v>
      </c>
      <c r="S41" s="53">
        <v>858.8</v>
      </c>
      <c r="T41" s="53">
        <v>0</v>
      </c>
      <c r="U41" s="53">
        <v>858.8</v>
      </c>
    </row>
    <row r="42" spans="1:21" s="51" customFormat="1" ht="15.75">
      <c r="A42" s="16" t="s">
        <v>40</v>
      </c>
      <c r="B42" s="38" t="s">
        <v>49</v>
      </c>
      <c r="C42" s="49">
        <v>2470</v>
      </c>
      <c r="D42" s="50">
        <v>2470</v>
      </c>
      <c r="E42" s="50">
        <f t="shared" si="0"/>
        <v>0</v>
      </c>
      <c r="F42" s="50">
        <v>0</v>
      </c>
      <c r="G42" s="50">
        <f t="shared" si="1"/>
        <v>0</v>
      </c>
      <c r="H42" s="50">
        <f t="shared" si="2"/>
        <v>0</v>
      </c>
      <c r="I42" s="50">
        <v>2470</v>
      </c>
      <c r="J42" s="50">
        <v>460</v>
      </c>
      <c r="K42" s="50">
        <v>0</v>
      </c>
      <c r="L42" s="50">
        <v>460</v>
      </c>
      <c r="M42" s="50">
        <v>640</v>
      </c>
      <c r="N42" s="50">
        <v>0</v>
      </c>
      <c r="O42" s="50">
        <v>640</v>
      </c>
      <c r="P42" s="50">
        <v>640</v>
      </c>
      <c r="Q42" s="50">
        <v>0</v>
      </c>
      <c r="R42" s="50">
        <v>640</v>
      </c>
      <c r="S42" s="50">
        <v>730</v>
      </c>
      <c r="T42" s="50">
        <v>0</v>
      </c>
      <c r="U42" s="50">
        <v>730</v>
      </c>
    </row>
    <row r="43" spans="1:21" s="51" customFormat="1" ht="31.5">
      <c r="A43" s="16" t="s">
        <v>40</v>
      </c>
      <c r="B43" s="38" t="s">
        <v>50</v>
      </c>
      <c r="C43" s="49">
        <v>728.8</v>
      </c>
      <c r="D43" s="50">
        <v>728.8</v>
      </c>
      <c r="E43" s="50">
        <f t="shared" si="0"/>
        <v>0</v>
      </c>
      <c r="F43" s="50">
        <v>0</v>
      </c>
      <c r="G43" s="50">
        <f t="shared" si="1"/>
        <v>0</v>
      </c>
      <c r="H43" s="50">
        <f t="shared" si="2"/>
        <v>0</v>
      </c>
      <c r="I43" s="50">
        <v>728.8</v>
      </c>
      <c r="J43" s="50">
        <v>200</v>
      </c>
      <c r="K43" s="50">
        <v>0</v>
      </c>
      <c r="L43" s="50">
        <v>200</v>
      </c>
      <c r="M43" s="50">
        <v>200</v>
      </c>
      <c r="N43" s="50">
        <v>0</v>
      </c>
      <c r="O43" s="50">
        <v>200</v>
      </c>
      <c r="P43" s="50">
        <v>200</v>
      </c>
      <c r="Q43" s="50">
        <v>0</v>
      </c>
      <c r="R43" s="50">
        <v>200</v>
      </c>
      <c r="S43" s="50">
        <v>128.8</v>
      </c>
      <c r="T43" s="50">
        <v>0</v>
      </c>
      <c r="U43" s="50">
        <v>128.8</v>
      </c>
    </row>
    <row r="44" spans="1:21" s="51" customFormat="1" ht="15.75">
      <c r="A44" s="18" t="s">
        <v>40</v>
      </c>
      <c r="B44" s="39" t="s">
        <v>51</v>
      </c>
      <c r="C44" s="52"/>
      <c r="D44" s="53">
        <v>0</v>
      </c>
      <c r="E44" s="50">
        <f t="shared" si="0"/>
        <v>0</v>
      </c>
      <c r="F44" s="53">
        <v>200.7</v>
      </c>
      <c r="G44" s="50">
        <f t="shared" si="1"/>
        <v>200.7</v>
      </c>
      <c r="H44" s="50">
        <f t="shared" si="2"/>
        <v>378.1</v>
      </c>
      <c r="I44" s="53">
        <f>200.7+177.4</f>
        <v>378.1</v>
      </c>
      <c r="J44" s="53">
        <v>0</v>
      </c>
      <c r="K44" s="53">
        <v>200.7</v>
      </c>
      <c r="L44" s="53">
        <v>200.7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</row>
    <row r="45" spans="1:21" s="51" customFormat="1" ht="78.75">
      <c r="A45" s="18" t="s">
        <v>40</v>
      </c>
      <c r="B45" s="39" t="s">
        <v>344</v>
      </c>
      <c r="C45" s="54"/>
      <c r="D45" s="53">
        <v>0</v>
      </c>
      <c r="E45" s="50">
        <f t="shared" si="0"/>
        <v>0</v>
      </c>
      <c r="F45" s="53">
        <v>10000</v>
      </c>
      <c r="G45" s="50">
        <f t="shared" si="1"/>
        <v>10000</v>
      </c>
      <c r="H45" s="50">
        <f t="shared" si="2"/>
        <v>10000</v>
      </c>
      <c r="I45" s="53">
        <v>10000</v>
      </c>
      <c r="J45" s="53">
        <v>0</v>
      </c>
      <c r="K45" s="53">
        <v>10000</v>
      </c>
      <c r="L45" s="53">
        <v>10000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</row>
    <row r="46" spans="1:21" s="57" customFormat="1" ht="15.75">
      <c r="A46" s="37" t="s">
        <v>52</v>
      </c>
      <c r="B46" s="55" t="s">
        <v>53</v>
      </c>
      <c r="C46" s="56">
        <f aca="true" t="shared" si="3" ref="C46:I46">SUM(C47)</f>
        <v>100</v>
      </c>
      <c r="D46" s="56">
        <f t="shared" si="3"/>
        <v>100</v>
      </c>
      <c r="E46" s="56">
        <f t="shared" si="3"/>
        <v>0</v>
      </c>
      <c r="F46" s="56">
        <f t="shared" si="3"/>
        <v>0</v>
      </c>
      <c r="G46" s="56">
        <f t="shared" si="3"/>
        <v>0</v>
      </c>
      <c r="H46" s="56">
        <f t="shared" si="2"/>
        <v>0</v>
      </c>
      <c r="I46" s="56">
        <f t="shared" si="3"/>
        <v>100</v>
      </c>
      <c r="J46" s="56">
        <v>28</v>
      </c>
      <c r="K46" s="56">
        <v>0</v>
      </c>
      <c r="L46" s="56">
        <v>28</v>
      </c>
      <c r="M46" s="56">
        <v>23</v>
      </c>
      <c r="N46" s="56">
        <v>0</v>
      </c>
      <c r="O46" s="56">
        <v>23</v>
      </c>
      <c r="P46" s="56">
        <v>25</v>
      </c>
      <c r="Q46" s="56">
        <v>0</v>
      </c>
      <c r="R46" s="56">
        <v>25</v>
      </c>
      <c r="S46" s="56">
        <v>24</v>
      </c>
      <c r="T46" s="56">
        <v>0</v>
      </c>
      <c r="U46" s="56">
        <v>24</v>
      </c>
    </row>
    <row r="47" spans="1:21" s="51" customFormat="1" ht="31.5">
      <c r="A47" s="18" t="s">
        <v>54</v>
      </c>
      <c r="B47" s="39" t="s">
        <v>55</v>
      </c>
      <c r="C47" s="52">
        <v>100</v>
      </c>
      <c r="D47" s="53">
        <v>100</v>
      </c>
      <c r="E47" s="50">
        <f t="shared" si="0"/>
        <v>0</v>
      </c>
      <c r="F47" s="53">
        <v>0</v>
      </c>
      <c r="G47" s="50">
        <f t="shared" si="1"/>
        <v>0</v>
      </c>
      <c r="H47" s="50">
        <f t="shared" si="2"/>
        <v>0</v>
      </c>
      <c r="I47" s="53">
        <v>100</v>
      </c>
      <c r="J47" s="53">
        <v>28</v>
      </c>
      <c r="K47" s="53">
        <v>0</v>
      </c>
      <c r="L47" s="53">
        <v>28</v>
      </c>
      <c r="M47" s="53">
        <v>23</v>
      </c>
      <c r="N47" s="53">
        <v>0</v>
      </c>
      <c r="O47" s="53">
        <v>23</v>
      </c>
      <c r="P47" s="53">
        <v>25</v>
      </c>
      <c r="Q47" s="53">
        <v>0</v>
      </c>
      <c r="R47" s="53">
        <v>25</v>
      </c>
      <c r="S47" s="53">
        <v>24</v>
      </c>
      <c r="T47" s="53">
        <v>0</v>
      </c>
      <c r="U47" s="53">
        <v>24</v>
      </c>
    </row>
    <row r="48" spans="1:21" s="61" customFormat="1" ht="15.75" hidden="1">
      <c r="A48" s="24"/>
      <c r="B48" s="58"/>
      <c r="C48" s="59">
        <f>SUM(C50,C57,C58)</f>
        <v>131680.8</v>
      </c>
      <c r="D48" s="59">
        <f>SUM(D50,D57,D58)</f>
        <v>131348.8</v>
      </c>
      <c r="E48" s="59">
        <f>SUM(E50,E58,)</f>
        <v>-332</v>
      </c>
      <c r="F48" s="59">
        <f>SUM(F50,F58,F57)</f>
        <v>21929.25</v>
      </c>
      <c r="G48" s="59">
        <f>SUM(G50,G58,G57)</f>
        <v>21597.25</v>
      </c>
      <c r="H48" s="50">
        <f t="shared" si="2"/>
        <v>21597.25</v>
      </c>
      <c r="I48" s="59">
        <f>SUM(I50,I58,)</f>
        <v>153278.05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s="51" customFormat="1" ht="31.5">
      <c r="A49" s="16" t="s">
        <v>56</v>
      </c>
      <c r="B49" s="38" t="s">
        <v>57</v>
      </c>
      <c r="C49" s="49">
        <v>131680.8</v>
      </c>
      <c r="D49" s="50">
        <v>131348.8</v>
      </c>
      <c r="E49" s="50">
        <f t="shared" si="0"/>
        <v>-332</v>
      </c>
      <c r="F49" s="50">
        <v>21929.25</v>
      </c>
      <c r="G49" s="50">
        <f t="shared" si="1"/>
        <v>21597.25</v>
      </c>
      <c r="H49" s="50">
        <f t="shared" si="2"/>
        <v>21597.25</v>
      </c>
      <c r="I49" s="50">
        <v>153278.05</v>
      </c>
      <c r="J49" s="50">
        <v>37891.9</v>
      </c>
      <c r="K49" s="50">
        <v>8940.85</v>
      </c>
      <c r="L49" s="50">
        <v>46832.75</v>
      </c>
      <c r="M49" s="50">
        <v>36836.5</v>
      </c>
      <c r="N49" s="50">
        <v>4329.6</v>
      </c>
      <c r="O49" s="50">
        <v>41166.1</v>
      </c>
      <c r="P49" s="50">
        <v>34783.34</v>
      </c>
      <c r="Q49" s="50">
        <v>4329.5</v>
      </c>
      <c r="R49" s="50">
        <v>39112.84</v>
      </c>
      <c r="S49" s="50">
        <v>21837.06</v>
      </c>
      <c r="T49" s="50">
        <v>4329.3</v>
      </c>
      <c r="U49" s="50">
        <v>26166.36</v>
      </c>
    </row>
    <row r="50" spans="1:21" s="51" customFormat="1" ht="31.5">
      <c r="A50" s="18" t="s">
        <v>58</v>
      </c>
      <c r="B50" s="39" t="s">
        <v>59</v>
      </c>
      <c r="C50" s="52">
        <v>121571.66</v>
      </c>
      <c r="D50" s="53">
        <v>121539.66</v>
      </c>
      <c r="E50" s="50">
        <f t="shared" si="0"/>
        <v>-32</v>
      </c>
      <c r="F50" s="53">
        <v>21367.5</v>
      </c>
      <c r="G50" s="50">
        <f t="shared" si="1"/>
        <v>21335.5</v>
      </c>
      <c r="H50" s="53">
        <f t="shared" si="2"/>
        <v>21335.5</v>
      </c>
      <c r="I50" s="53">
        <v>142907.16</v>
      </c>
      <c r="J50" s="53">
        <v>35246.9</v>
      </c>
      <c r="K50" s="53">
        <v>8379.1</v>
      </c>
      <c r="L50" s="53">
        <v>43626</v>
      </c>
      <c r="M50" s="53">
        <v>33509.4</v>
      </c>
      <c r="N50" s="53">
        <v>4329.6</v>
      </c>
      <c r="O50" s="53">
        <v>37839</v>
      </c>
      <c r="P50" s="53">
        <v>32793.8</v>
      </c>
      <c r="Q50" s="53">
        <v>4329.5</v>
      </c>
      <c r="R50" s="53">
        <v>37123.3</v>
      </c>
      <c r="S50" s="53">
        <v>19989.56</v>
      </c>
      <c r="T50" s="53">
        <v>4329.3</v>
      </c>
      <c r="U50" s="53">
        <v>24318.86</v>
      </c>
    </row>
    <row r="51" spans="1:21" s="51" customFormat="1" ht="15.75">
      <c r="A51" s="16" t="s">
        <v>58</v>
      </c>
      <c r="B51" s="38" t="s">
        <v>60</v>
      </c>
      <c r="C51" s="49">
        <v>115525.26</v>
      </c>
      <c r="D51" s="50">
        <v>115525.26</v>
      </c>
      <c r="E51" s="50">
        <f t="shared" si="0"/>
        <v>0</v>
      </c>
      <c r="F51" s="50">
        <v>19020.5</v>
      </c>
      <c r="G51" s="50">
        <f t="shared" si="1"/>
        <v>19020.5</v>
      </c>
      <c r="H51" s="50">
        <f t="shared" si="2"/>
        <v>19020.500000000015</v>
      </c>
      <c r="I51" s="50">
        <v>134545.76</v>
      </c>
      <c r="J51" s="50">
        <v>31912.3</v>
      </c>
      <c r="K51" s="50">
        <v>6032.1</v>
      </c>
      <c r="L51" s="50">
        <v>37944.4</v>
      </c>
      <c r="M51" s="50">
        <v>32432.8</v>
      </c>
      <c r="N51" s="50">
        <v>4329.6</v>
      </c>
      <c r="O51" s="50">
        <v>36762.4</v>
      </c>
      <c r="P51" s="50">
        <v>31380</v>
      </c>
      <c r="Q51" s="50">
        <v>4329.5</v>
      </c>
      <c r="R51" s="50">
        <v>35709.5</v>
      </c>
      <c r="S51" s="50">
        <v>19800.16</v>
      </c>
      <c r="T51" s="50">
        <v>4329.3</v>
      </c>
      <c r="U51" s="50">
        <v>24129.46</v>
      </c>
    </row>
    <row r="52" spans="1:21" s="51" customFormat="1" ht="31.5">
      <c r="A52" s="16" t="s">
        <v>58</v>
      </c>
      <c r="B52" s="38" t="s">
        <v>61</v>
      </c>
      <c r="C52" s="49">
        <v>3409.4</v>
      </c>
      <c r="D52" s="50">
        <v>3409.4</v>
      </c>
      <c r="E52" s="50">
        <f t="shared" si="0"/>
        <v>0</v>
      </c>
      <c r="F52" s="50">
        <v>1519</v>
      </c>
      <c r="G52" s="50">
        <f t="shared" si="1"/>
        <v>1519</v>
      </c>
      <c r="H52" s="50">
        <f t="shared" si="2"/>
        <v>1518.9999999999995</v>
      </c>
      <c r="I52" s="50">
        <v>4928.4</v>
      </c>
      <c r="J52" s="50">
        <v>3063.6</v>
      </c>
      <c r="K52" s="50">
        <v>1519</v>
      </c>
      <c r="L52" s="50">
        <v>4582.6</v>
      </c>
      <c r="M52" s="50">
        <v>146.6</v>
      </c>
      <c r="N52" s="50">
        <v>0</v>
      </c>
      <c r="O52" s="50">
        <v>146.6</v>
      </c>
      <c r="P52" s="50">
        <v>113.8</v>
      </c>
      <c r="Q52" s="50">
        <v>0</v>
      </c>
      <c r="R52" s="50">
        <v>113.8</v>
      </c>
      <c r="S52" s="50">
        <v>85.4</v>
      </c>
      <c r="T52" s="50">
        <v>0</v>
      </c>
      <c r="U52" s="50">
        <v>85.4</v>
      </c>
    </row>
    <row r="53" spans="1:21" s="51" customFormat="1" ht="31.5">
      <c r="A53" s="16" t="s">
        <v>58</v>
      </c>
      <c r="B53" s="38" t="s">
        <v>62</v>
      </c>
      <c r="C53" s="49">
        <v>2605</v>
      </c>
      <c r="D53" s="50">
        <v>2605</v>
      </c>
      <c r="E53" s="50">
        <f t="shared" si="0"/>
        <v>0</v>
      </c>
      <c r="F53" s="50">
        <v>200</v>
      </c>
      <c r="G53" s="50">
        <f t="shared" si="1"/>
        <v>200</v>
      </c>
      <c r="H53" s="50">
        <f t="shared" si="2"/>
        <v>200</v>
      </c>
      <c r="I53" s="50">
        <v>2805</v>
      </c>
      <c r="J53" s="50">
        <v>271</v>
      </c>
      <c r="K53" s="50">
        <v>200</v>
      </c>
      <c r="L53" s="50">
        <v>471</v>
      </c>
      <c r="M53" s="50">
        <v>930</v>
      </c>
      <c r="N53" s="50">
        <v>0</v>
      </c>
      <c r="O53" s="50">
        <v>930</v>
      </c>
      <c r="P53" s="50">
        <v>1300</v>
      </c>
      <c r="Q53" s="50">
        <v>0</v>
      </c>
      <c r="R53" s="50">
        <v>1300</v>
      </c>
      <c r="S53" s="50">
        <v>104</v>
      </c>
      <c r="T53" s="50">
        <v>0</v>
      </c>
      <c r="U53" s="50">
        <v>104</v>
      </c>
    </row>
    <row r="54" spans="1:21" s="51" customFormat="1" ht="47.25">
      <c r="A54" s="16" t="s">
        <v>58</v>
      </c>
      <c r="B54" s="38" t="s">
        <v>305</v>
      </c>
      <c r="C54" s="49">
        <v>32</v>
      </c>
      <c r="D54" s="50"/>
      <c r="E54" s="50">
        <f t="shared" si="0"/>
        <v>-32</v>
      </c>
      <c r="F54" s="50"/>
      <c r="G54" s="50">
        <f t="shared" si="1"/>
        <v>-32</v>
      </c>
      <c r="H54" s="50">
        <f t="shared" si="2"/>
        <v>-32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s="51" customFormat="1" ht="31.5">
      <c r="A55" s="16" t="s">
        <v>58</v>
      </c>
      <c r="B55" s="38" t="s">
        <v>63</v>
      </c>
      <c r="C55" s="49"/>
      <c r="D55" s="50">
        <v>0</v>
      </c>
      <c r="E55" s="50">
        <f t="shared" si="0"/>
        <v>0</v>
      </c>
      <c r="F55" s="50">
        <v>4</v>
      </c>
      <c r="G55" s="50">
        <f t="shared" si="1"/>
        <v>4</v>
      </c>
      <c r="H55" s="50">
        <f t="shared" si="2"/>
        <v>4</v>
      </c>
      <c r="I55" s="50">
        <v>4</v>
      </c>
      <c r="J55" s="50">
        <v>0</v>
      </c>
      <c r="K55" s="50">
        <v>4</v>
      </c>
      <c r="L55" s="50">
        <v>4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</row>
    <row r="56" spans="1:21" s="51" customFormat="1" ht="31.5">
      <c r="A56" s="16" t="s">
        <v>58</v>
      </c>
      <c r="B56" s="38" t="s">
        <v>64</v>
      </c>
      <c r="C56" s="49"/>
      <c r="D56" s="50">
        <v>0</v>
      </c>
      <c r="E56" s="50">
        <f t="shared" si="0"/>
        <v>0</v>
      </c>
      <c r="F56" s="50">
        <v>624</v>
      </c>
      <c r="G56" s="50">
        <f t="shared" si="1"/>
        <v>624</v>
      </c>
      <c r="H56" s="50">
        <f t="shared" si="2"/>
        <v>624</v>
      </c>
      <c r="I56" s="50">
        <v>624</v>
      </c>
      <c r="J56" s="50">
        <v>0</v>
      </c>
      <c r="K56" s="50">
        <v>624</v>
      </c>
      <c r="L56" s="50">
        <v>624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</row>
    <row r="57" spans="1:21" s="51" customFormat="1" ht="31.5">
      <c r="A57" s="18" t="s">
        <v>58</v>
      </c>
      <c r="B57" s="39" t="s">
        <v>65</v>
      </c>
      <c r="C57" s="52">
        <v>200</v>
      </c>
      <c r="D57" s="53">
        <v>200</v>
      </c>
      <c r="E57" s="50">
        <f t="shared" si="0"/>
        <v>0</v>
      </c>
      <c r="F57" s="53">
        <v>-200</v>
      </c>
      <c r="G57" s="50">
        <f t="shared" si="1"/>
        <v>-200</v>
      </c>
      <c r="H57" s="53">
        <f t="shared" si="2"/>
        <v>-200</v>
      </c>
      <c r="I57" s="53">
        <v>0</v>
      </c>
      <c r="J57" s="53">
        <v>200</v>
      </c>
      <c r="K57" s="53">
        <v>-200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</row>
    <row r="58" spans="1:21" s="51" customFormat="1" ht="31.5">
      <c r="A58" s="18" t="s">
        <v>66</v>
      </c>
      <c r="B58" s="39" t="s">
        <v>67</v>
      </c>
      <c r="C58" s="52">
        <v>9909.14</v>
      </c>
      <c r="D58" s="53">
        <v>9609.14</v>
      </c>
      <c r="E58" s="50">
        <f t="shared" si="0"/>
        <v>-300</v>
      </c>
      <c r="F58" s="53">
        <v>761.75</v>
      </c>
      <c r="G58" s="50">
        <f t="shared" si="1"/>
        <v>461.75</v>
      </c>
      <c r="H58" s="53">
        <f t="shared" si="2"/>
        <v>461.75</v>
      </c>
      <c r="I58" s="53">
        <v>10370.89</v>
      </c>
      <c r="J58" s="53">
        <v>2445</v>
      </c>
      <c r="K58" s="53">
        <v>761.75</v>
      </c>
      <c r="L58" s="53">
        <v>3206.75</v>
      </c>
      <c r="M58" s="53">
        <v>3327.1</v>
      </c>
      <c r="N58" s="53">
        <v>0</v>
      </c>
      <c r="O58" s="53">
        <v>3327.1</v>
      </c>
      <c r="P58" s="53">
        <v>1989.54</v>
      </c>
      <c r="Q58" s="53">
        <v>0</v>
      </c>
      <c r="R58" s="53">
        <v>1989.54</v>
      </c>
      <c r="S58" s="53">
        <v>1847.5</v>
      </c>
      <c r="T58" s="53">
        <v>0</v>
      </c>
      <c r="U58" s="53">
        <v>1847.5</v>
      </c>
    </row>
    <row r="59" spans="1:21" s="51" customFormat="1" ht="15.75">
      <c r="A59" s="16" t="s">
        <v>66</v>
      </c>
      <c r="B59" s="38" t="s">
        <v>68</v>
      </c>
      <c r="C59" s="49">
        <v>6707.24</v>
      </c>
      <c r="D59" s="50">
        <v>6707.24</v>
      </c>
      <c r="E59" s="50">
        <f t="shared" si="0"/>
        <v>0</v>
      </c>
      <c r="F59" s="50">
        <v>761.75</v>
      </c>
      <c r="G59" s="50">
        <f t="shared" si="1"/>
        <v>761.75</v>
      </c>
      <c r="H59" s="50">
        <f t="shared" si="2"/>
        <v>761.75</v>
      </c>
      <c r="I59" s="50">
        <v>7468.99</v>
      </c>
      <c r="J59" s="50">
        <v>1613</v>
      </c>
      <c r="K59" s="50">
        <v>761.75</v>
      </c>
      <c r="L59" s="50">
        <v>2374.75</v>
      </c>
      <c r="M59" s="50">
        <v>1893.1</v>
      </c>
      <c r="N59" s="50">
        <v>0</v>
      </c>
      <c r="O59" s="50">
        <v>1893.1</v>
      </c>
      <c r="P59" s="50">
        <v>1695.14</v>
      </c>
      <c r="Q59" s="50">
        <v>0</v>
      </c>
      <c r="R59" s="50">
        <v>1695.14</v>
      </c>
      <c r="S59" s="50">
        <v>1506</v>
      </c>
      <c r="T59" s="50">
        <v>0</v>
      </c>
      <c r="U59" s="50">
        <v>1506</v>
      </c>
    </row>
    <row r="60" spans="1:21" s="51" customFormat="1" ht="15.75">
      <c r="A60" s="16" t="s">
        <v>66</v>
      </c>
      <c r="B60" s="38" t="s">
        <v>69</v>
      </c>
      <c r="C60" s="49">
        <v>795</v>
      </c>
      <c r="D60" s="50">
        <v>795</v>
      </c>
      <c r="E60" s="50">
        <f t="shared" si="0"/>
        <v>0</v>
      </c>
      <c r="F60" s="50">
        <v>0</v>
      </c>
      <c r="G60" s="50">
        <f t="shared" si="1"/>
        <v>0</v>
      </c>
      <c r="H60" s="50">
        <f t="shared" si="2"/>
        <v>0</v>
      </c>
      <c r="I60" s="50">
        <v>795</v>
      </c>
      <c r="J60" s="50">
        <v>300</v>
      </c>
      <c r="K60" s="50">
        <v>0</v>
      </c>
      <c r="L60" s="50">
        <v>300</v>
      </c>
      <c r="M60" s="50">
        <v>495</v>
      </c>
      <c r="N60" s="50">
        <v>0</v>
      </c>
      <c r="O60" s="50">
        <v>495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spans="1:21" s="51" customFormat="1" ht="47.25">
      <c r="A61" s="16" t="s">
        <v>66</v>
      </c>
      <c r="B61" s="38" t="s">
        <v>304</v>
      </c>
      <c r="C61" s="49">
        <v>300</v>
      </c>
      <c r="D61" s="50"/>
      <c r="E61" s="50">
        <f t="shared" si="0"/>
        <v>-300</v>
      </c>
      <c r="F61" s="50"/>
      <c r="G61" s="50">
        <f t="shared" si="1"/>
        <v>-300</v>
      </c>
      <c r="H61" s="50">
        <f t="shared" si="2"/>
        <v>-300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s="51" customFormat="1" ht="15.75">
      <c r="A62" s="16" t="s">
        <v>66</v>
      </c>
      <c r="B62" s="38" t="s">
        <v>70</v>
      </c>
      <c r="C62" s="49">
        <v>2106.9</v>
      </c>
      <c r="D62" s="50">
        <v>2106.9</v>
      </c>
      <c r="E62" s="50">
        <f t="shared" si="0"/>
        <v>0</v>
      </c>
      <c r="F62" s="50">
        <v>0</v>
      </c>
      <c r="G62" s="50">
        <f t="shared" si="1"/>
        <v>0</v>
      </c>
      <c r="H62" s="50">
        <f t="shared" si="2"/>
        <v>0</v>
      </c>
      <c r="I62" s="50">
        <v>2106.9</v>
      </c>
      <c r="J62" s="50">
        <v>532</v>
      </c>
      <c r="K62" s="50">
        <v>0</v>
      </c>
      <c r="L62" s="50">
        <v>532</v>
      </c>
      <c r="M62" s="50">
        <v>939</v>
      </c>
      <c r="N62" s="50">
        <v>0</v>
      </c>
      <c r="O62" s="50">
        <v>939</v>
      </c>
      <c r="P62" s="50">
        <v>294.4</v>
      </c>
      <c r="Q62" s="50">
        <v>0</v>
      </c>
      <c r="R62" s="50">
        <v>294.4</v>
      </c>
      <c r="S62" s="50">
        <v>341.5</v>
      </c>
      <c r="T62" s="50">
        <v>0</v>
      </c>
      <c r="U62" s="50">
        <v>341.5</v>
      </c>
    </row>
    <row r="63" spans="1:21" s="61" customFormat="1" ht="15.75" hidden="1">
      <c r="A63" s="21"/>
      <c r="B63" s="62"/>
      <c r="C63" s="59">
        <f>C65+C67+C69+C70+C73+C74+C75+C76+C77</f>
        <v>82176.84</v>
      </c>
      <c r="D63" s="59">
        <f>SUM(D65,D66,D67,D69,D70,D74)</f>
        <v>70050.88</v>
      </c>
      <c r="E63" s="59">
        <f>SUM(E65,E66,E67,E68,E69,E70,E74,E73,E75,E76,E77)</f>
        <v>-12125.960000000001</v>
      </c>
      <c r="F63" s="59">
        <f>SUM(F65,F66,F67,F68,F69,F70,F74)</f>
        <v>9459.92</v>
      </c>
      <c r="G63" s="59">
        <f>SUM(G65,G66,G67,G68,G69,G70,G74,G73,G75,G76,G77)</f>
        <v>-2666.0400000000027</v>
      </c>
      <c r="H63" s="50">
        <f t="shared" si="2"/>
        <v>-2666.040000000008</v>
      </c>
      <c r="I63" s="59">
        <f>SUM(I65,I66,I67,I68,I69,I70,I74)</f>
        <v>79510.79999999999</v>
      </c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</row>
    <row r="64" spans="1:21" s="51" customFormat="1" ht="15.75">
      <c r="A64" s="16" t="s">
        <v>71</v>
      </c>
      <c r="B64" s="38" t="s">
        <v>72</v>
      </c>
      <c r="C64" s="49">
        <v>82176.84</v>
      </c>
      <c r="D64" s="50">
        <v>70050.88</v>
      </c>
      <c r="E64" s="50">
        <f t="shared" si="0"/>
        <v>-12125.959999999992</v>
      </c>
      <c r="F64" s="50">
        <v>9459.92</v>
      </c>
      <c r="G64" s="50">
        <f t="shared" si="1"/>
        <v>-2666.039999999992</v>
      </c>
      <c r="H64" s="50">
        <f t="shared" si="2"/>
        <v>-2666.0399999999936</v>
      </c>
      <c r="I64" s="50">
        <v>79510.8</v>
      </c>
      <c r="J64" s="50">
        <v>18373.43</v>
      </c>
      <c r="K64" s="50">
        <v>9459.92</v>
      </c>
      <c r="L64" s="50">
        <v>27833.35</v>
      </c>
      <c r="M64" s="50">
        <v>17065.4</v>
      </c>
      <c r="N64" s="50">
        <v>0</v>
      </c>
      <c r="O64" s="50">
        <v>17065.4</v>
      </c>
      <c r="P64" s="50">
        <v>17082.59</v>
      </c>
      <c r="Q64" s="50">
        <v>0</v>
      </c>
      <c r="R64" s="50">
        <v>17082.59</v>
      </c>
      <c r="S64" s="50">
        <v>17529.46</v>
      </c>
      <c r="T64" s="50">
        <v>0</v>
      </c>
      <c r="U64" s="50">
        <v>17529.46</v>
      </c>
    </row>
    <row r="65" spans="1:21" s="51" customFormat="1" ht="31.5">
      <c r="A65" s="18" t="s">
        <v>73</v>
      </c>
      <c r="B65" s="39" t="s">
        <v>74</v>
      </c>
      <c r="C65" s="52">
        <v>15093.8</v>
      </c>
      <c r="D65" s="53">
        <v>15093.8</v>
      </c>
      <c r="E65" s="50">
        <f t="shared" si="0"/>
        <v>0</v>
      </c>
      <c r="F65" s="53">
        <v>2623.42</v>
      </c>
      <c r="G65" s="50">
        <f t="shared" si="1"/>
        <v>2623.42</v>
      </c>
      <c r="H65" s="53">
        <f t="shared" si="2"/>
        <v>2623.420000000002</v>
      </c>
      <c r="I65" s="53">
        <v>17717.22</v>
      </c>
      <c r="J65" s="53">
        <v>4381.38</v>
      </c>
      <c r="K65" s="53">
        <v>2623.42</v>
      </c>
      <c r="L65" s="53">
        <v>7004.8</v>
      </c>
      <c r="M65" s="53">
        <v>3644.7</v>
      </c>
      <c r="N65" s="53">
        <v>0</v>
      </c>
      <c r="O65" s="53">
        <v>3644.7</v>
      </c>
      <c r="P65" s="53">
        <v>3684</v>
      </c>
      <c r="Q65" s="53">
        <v>0</v>
      </c>
      <c r="R65" s="53">
        <v>3684</v>
      </c>
      <c r="S65" s="53">
        <v>3383.72</v>
      </c>
      <c r="T65" s="53">
        <v>0</v>
      </c>
      <c r="U65" s="53">
        <v>3383.72</v>
      </c>
    </row>
    <row r="66" spans="1:21" s="51" customFormat="1" ht="15.75">
      <c r="A66" s="18" t="s">
        <v>73</v>
      </c>
      <c r="B66" s="39" t="s">
        <v>75</v>
      </c>
      <c r="C66" s="52"/>
      <c r="D66" s="53">
        <v>6758.59</v>
      </c>
      <c r="E66" s="50">
        <f t="shared" si="0"/>
        <v>6758.59</v>
      </c>
      <c r="F66" s="53">
        <v>1278.6</v>
      </c>
      <c r="G66" s="50">
        <f t="shared" si="1"/>
        <v>8037.1900000000005</v>
      </c>
      <c r="H66" s="53">
        <f t="shared" si="2"/>
        <v>8037.19</v>
      </c>
      <c r="I66" s="53">
        <v>8037.19</v>
      </c>
      <c r="J66" s="53">
        <v>1710.2</v>
      </c>
      <c r="K66" s="53">
        <v>1278.6</v>
      </c>
      <c r="L66" s="53">
        <v>2988.8</v>
      </c>
      <c r="M66" s="53">
        <v>1755</v>
      </c>
      <c r="N66" s="53">
        <v>0</v>
      </c>
      <c r="O66" s="53">
        <v>1755</v>
      </c>
      <c r="P66" s="53">
        <v>1625.19</v>
      </c>
      <c r="Q66" s="53">
        <v>0</v>
      </c>
      <c r="R66" s="53">
        <v>1625.19</v>
      </c>
      <c r="S66" s="53">
        <v>1668.2</v>
      </c>
      <c r="T66" s="53">
        <v>0</v>
      </c>
      <c r="U66" s="53">
        <v>1668.2</v>
      </c>
    </row>
    <row r="67" spans="1:21" s="51" customFormat="1" ht="15.75">
      <c r="A67" s="18" t="s">
        <v>73</v>
      </c>
      <c r="B67" s="39" t="s">
        <v>76</v>
      </c>
      <c r="C67" s="52">
        <v>19731.4</v>
      </c>
      <c r="D67" s="53">
        <v>19731.4</v>
      </c>
      <c r="E67" s="50">
        <f t="shared" si="0"/>
        <v>0</v>
      </c>
      <c r="F67" s="53">
        <v>3086.3</v>
      </c>
      <c r="G67" s="50">
        <f t="shared" si="1"/>
        <v>3086.3</v>
      </c>
      <c r="H67" s="53">
        <f t="shared" si="2"/>
        <v>3086.2999999999993</v>
      </c>
      <c r="I67" s="53">
        <v>22817.7</v>
      </c>
      <c r="J67" s="53">
        <v>4771.9</v>
      </c>
      <c r="K67" s="53">
        <v>3086.3</v>
      </c>
      <c r="L67" s="53">
        <v>7858.2</v>
      </c>
      <c r="M67" s="53">
        <v>5132.05</v>
      </c>
      <c r="N67" s="53">
        <v>0</v>
      </c>
      <c r="O67" s="53">
        <v>5132.05</v>
      </c>
      <c r="P67" s="53">
        <v>5011.15</v>
      </c>
      <c r="Q67" s="53">
        <v>0</v>
      </c>
      <c r="R67" s="53">
        <v>5011.15</v>
      </c>
      <c r="S67" s="53">
        <v>4816.3</v>
      </c>
      <c r="T67" s="53">
        <v>0</v>
      </c>
      <c r="U67" s="53">
        <v>4816.3</v>
      </c>
    </row>
    <row r="68" spans="1:21" s="51" customFormat="1" ht="63">
      <c r="A68" s="18" t="s">
        <v>77</v>
      </c>
      <c r="B68" s="39" t="s">
        <v>78</v>
      </c>
      <c r="C68" s="52"/>
      <c r="D68" s="53">
        <v>0</v>
      </c>
      <c r="E68" s="50">
        <f t="shared" si="0"/>
        <v>0</v>
      </c>
      <c r="F68" s="53">
        <v>1106.3</v>
      </c>
      <c r="G68" s="50">
        <f t="shared" si="1"/>
        <v>1106.3</v>
      </c>
      <c r="H68" s="53">
        <f t="shared" si="2"/>
        <v>1106.3</v>
      </c>
      <c r="I68" s="53">
        <v>1106.3</v>
      </c>
      <c r="J68" s="53">
        <v>0</v>
      </c>
      <c r="K68" s="53">
        <v>1106.3</v>
      </c>
      <c r="L68" s="53">
        <v>1106.3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</row>
    <row r="69" spans="1:21" s="51" customFormat="1" ht="15.75">
      <c r="A69" s="18" t="s">
        <v>77</v>
      </c>
      <c r="B69" s="39" t="s">
        <v>79</v>
      </c>
      <c r="C69" s="52">
        <v>11659.19</v>
      </c>
      <c r="D69" s="53">
        <v>11659.19</v>
      </c>
      <c r="E69" s="50">
        <f t="shared" si="0"/>
        <v>0</v>
      </c>
      <c r="F69" s="53">
        <v>665.3</v>
      </c>
      <c r="G69" s="50">
        <f t="shared" si="1"/>
        <v>665.3</v>
      </c>
      <c r="H69" s="53">
        <f t="shared" si="2"/>
        <v>665.2999999999993</v>
      </c>
      <c r="I69" s="53">
        <v>12324.49</v>
      </c>
      <c r="J69" s="53">
        <v>2563.3</v>
      </c>
      <c r="K69" s="53">
        <v>665.3</v>
      </c>
      <c r="L69" s="53">
        <v>3228.6</v>
      </c>
      <c r="M69" s="53">
        <v>2579.9</v>
      </c>
      <c r="N69" s="53">
        <v>0</v>
      </c>
      <c r="O69" s="53">
        <v>2579.9</v>
      </c>
      <c r="P69" s="53">
        <v>2808.5</v>
      </c>
      <c r="Q69" s="53">
        <v>0</v>
      </c>
      <c r="R69" s="53">
        <v>2808.5</v>
      </c>
      <c r="S69" s="53">
        <v>3707.49</v>
      </c>
      <c r="T69" s="53">
        <v>0</v>
      </c>
      <c r="U69" s="53">
        <v>3707.49</v>
      </c>
    </row>
    <row r="70" spans="1:21" s="51" customFormat="1" ht="15.75">
      <c r="A70" s="18" t="s">
        <v>80</v>
      </c>
      <c r="B70" s="39" t="s">
        <v>76</v>
      </c>
      <c r="C70" s="52">
        <v>15815</v>
      </c>
      <c r="D70" s="53">
        <v>15815</v>
      </c>
      <c r="E70" s="50">
        <f t="shared" si="0"/>
        <v>0</v>
      </c>
      <c r="F70" s="53">
        <v>700</v>
      </c>
      <c r="G70" s="50">
        <f t="shared" si="1"/>
        <v>700</v>
      </c>
      <c r="H70" s="53">
        <f t="shared" si="2"/>
        <v>700</v>
      </c>
      <c r="I70" s="53">
        <v>16515</v>
      </c>
      <c r="J70" s="53">
        <v>3953.75</v>
      </c>
      <c r="K70" s="53">
        <v>700</v>
      </c>
      <c r="L70" s="53">
        <v>4653.75</v>
      </c>
      <c r="M70" s="53">
        <v>3953.75</v>
      </c>
      <c r="N70" s="53">
        <v>0</v>
      </c>
      <c r="O70" s="53">
        <v>3953.75</v>
      </c>
      <c r="P70" s="53">
        <v>3953.75</v>
      </c>
      <c r="Q70" s="53">
        <v>0</v>
      </c>
      <c r="R70" s="53">
        <v>3953.75</v>
      </c>
      <c r="S70" s="53">
        <v>3953.75</v>
      </c>
      <c r="T70" s="53">
        <v>0</v>
      </c>
      <c r="U70" s="53">
        <v>3953.75</v>
      </c>
    </row>
    <row r="71" spans="1:21" s="51" customFormat="1" ht="31.5">
      <c r="A71" s="16" t="s">
        <v>80</v>
      </c>
      <c r="B71" s="38" t="s">
        <v>81</v>
      </c>
      <c r="C71" s="49">
        <v>15815</v>
      </c>
      <c r="D71" s="50">
        <v>15815</v>
      </c>
      <c r="E71" s="50">
        <f t="shared" si="0"/>
        <v>0</v>
      </c>
      <c r="F71" s="50">
        <v>0</v>
      </c>
      <c r="G71" s="50">
        <f t="shared" si="1"/>
        <v>0</v>
      </c>
      <c r="H71" s="50">
        <f t="shared" si="2"/>
        <v>0</v>
      </c>
      <c r="I71" s="50">
        <v>15815</v>
      </c>
      <c r="J71" s="50">
        <v>3953.75</v>
      </c>
      <c r="K71" s="50">
        <v>0</v>
      </c>
      <c r="L71" s="50">
        <v>3953.75</v>
      </c>
      <c r="M71" s="50">
        <v>3953.75</v>
      </c>
      <c r="N71" s="50">
        <v>0</v>
      </c>
      <c r="O71" s="50">
        <v>3953.75</v>
      </c>
      <c r="P71" s="50">
        <v>3953.75</v>
      </c>
      <c r="Q71" s="50">
        <v>0</v>
      </c>
      <c r="R71" s="50">
        <v>3953.75</v>
      </c>
      <c r="S71" s="50">
        <v>3953.75</v>
      </c>
      <c r="T71" s="50">
        <v>0</v>
      </c>
      <c r="U71" s="50">
        <v>3953.75</v>
      </c>
    </row>
    <row r="72" spans="1:21" s="51" customFormat="1" ht="47.25">
      <c r="A72" s="16" t="s">
        <v>80</v>
      </c>
      <c r="B72" s="38" t="s">
        <v>82</v>
      </c>
      <c r="C72" s="49"/>
      <c r="D72" s="50">
        <v>0</v>
      </c>
      <c r="E72" s="50">
        <f t="shared" si="0"/>
        <v>0</v>
      </c>
      <c r="F72" s="50">
        <v>700</v>
      </c>
      <c r="G72" s="50">
        <f t="shared" si="1"/>
        <v>700</v>
      </c>
      <c r="H72" s="50">
        <f t="shared" si="2"/>
        <v>700</v>
      </c>
      <c r="I72" s="50">
        <v>700</v>
      </c>
      <c r="J72" s="50">
        <v>0</v>
      </c>
      <c r="K72" s="50">
        <v>700</v>
      </c>
      <c r="L72" s="50">
        <v>700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</row>
    <row r="73" spans="1:21" s="51" customFormat="1" ht="31.5">
      <c r="A73" s="18" t="s">
        <v>306</v>
      </c>
      <c r="B73" s="39" t="s">
        <v>307</v>
      </c>
      <c r="C73" s="52">
        <v>8236.87</v>
      </c>
      <c r="D73" s="50"/>
      <c r="E73" s="50">
        <f t="shared" si="0"/>
        <v>-8236.87</v>
      </c>
      <c r="F73" s="50"/>
      <c r="G73" s="50">
        <f t="shared" si="1"/>
        <v>-8236.87</v>
      </c>
      <c r="H73" s="53">
        <f t="shared" si="2"/>
        <v>-8236.87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s="51" customFormat="1" ht="47.25">
      <c r="A74" s="18" t="s">
        <v>83</v>
      </c>
      <c r="B74" s="39" t="s">
        <v>84</v>
      </c>
      <c r="C74" s="52">
        <v>992.9</v>
      </c>
      <c r="D74" s="53">
        <v>992.9</v>
      </c>
      <c r="E74" s="50">
        <f t="shared" si="0"/>
        <v>0</v>
      </c>
      <c r="F74" s="53">
        <v>0</v>
      </c>
      <c r="G74" s="50">
        <f t="shared" si="1"/>
        <v>0</v>
      </c>
      <c r="H74" s="50">
        <f t="shared" si="2"/>
        <v>0</v>
      </c>
      <c r="I74" s="53">
        <v>992.9</v>
      </c>
      <c r="J74" s="53">
        <v>992.9</v>
      </c>
      <c r="K74" s="53">
        <v>0</v>
      </c>
      <c r="L74" s="53">
        <v>992.9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</row>
    <row r="75" spans="1:21" s="51" customFormat="1" ht="78.75">
      <c r="A75" s="18" t="s">
        <v>83</v>
      </c>
      <c r="B75" s="39" t="s">
        <v>345</v>
      </c>
      <c r="C75" s="52">
        <v>130</v>
      </c>
      <c r="D75" s="53"/>
      <c r="E75" s="50">
        <f t="shared" si="0"/>
        <v>-130</v>
      </c>
      <c r="F75" s="53"/>
      <c r="G75" s="50">
        <f t="shared" si="1"/>
        <v>-130</v>
      </c>
      <c r="H75" s="53">
        <f t="shared" si="2"/>
        <v>-130</v>
      </c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</row>
    <row r="76" spans="1:21" s="51" customFormat="1" ht="63">
      <c r="A76" s="18" t="s">
        <v>83</v>
      </c>
      <c r="B76" s="39" t="s">
        <v>314</v>
      </c>
      <c r="C76" s="52">
        <v>180</v>
      </c>
      <c r="D76" s="53"/>
      <c r="E76" s="50">
        <f t="shared" si="0"/>
        <v>-180</v>
      </c>
      <c r="F76" s="53"/>
      <c r="G76" s="50">
        <f t="shared" si="1"/>
        <v>-180</v>
      </c>
      <c r="H76" s="50">
        <f t="shared" si="2"/>
        <v>-180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</row>
    <row r="77" spans="1:21" s="51" customFormat="1" ht="15.75">
      <c r="A77" s="18" t="s">
        <v>83</v>
      </c>
      <c r="B77" s="39" t="s">
        <v>308</v>
      </c>
      <c r="C77" s="52">
        <v>10337.68</v>
      </c>
      <c r="D77" s="53"/>
      <c r="E77" s="50">
        <f t="shared" si="0"/>
        <v>-10337.68</v>
      </c>
      <c r="F77" s="53"/>
      <c r="G77" s="50">
        <f t="shared" si="1"/>
        <v>-10337.68</v>
      </c>
      <c r="H77" s="53">
        <f t="shared" si="2"/>
        <v>-10337.68</v>
      </c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</row>
    <row r="78" spans="1:21" s="51" customFormat="1" ht="47.25">
      <c r="A78" s="19" t="s">
        <v>83</v>
      </c>
      <c r="B78" s="64" t="s">
        <v>315</v>
      </c>
      <c r="C78" s="65">
        <v>590</v>
      </c>
      <c r="D78" s="53"/>
      <c r="E78" s="50">
        <f t="shared" si="0"/>
        <v>-590</v>
      </c>
      <c r="F78" s="53"/>
      <c r="G78" s="50">
        <f t="shared" si="1"/>
        <v>-590</v>
      </c>
      <c r="H78" s="50">
        <f t="shared" si="2"/>
        <v>-590</v>
      </c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</row>
    <row r="79" spans="1:21" s="51" customFormat="1" ht="15.75">
      <c r="A79" s="19" t="s">
        <v>83</v>
      </c>
      <c r="B79" s="64" t="s">
        <v>316</v>
      </c>
      <c r="C79" s="65">
        <v>9747.68</v>
      </c>
      <c r="D79" s="53"/>
      <c r="E79" s="50">
        <f t="shared" si="0"/>
        <v>-9747.68</v>
      </c>
      <c r="F79" s="53"/>
      <c r="G79" s="50">
        <f t="shared" si="1"/>
        <v>-9747.68</v>
      </c>
      <c r="H79" s="50">
        <f t="shared" si="2"/>
        <v>-9747.68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  <row r="80" spans="1:21" s="61" customFormat="1" ht="15.75" hidden="1">
      <c r="A80" s="26"/>
      <c r="B80" s="66"/>
      <c r="C80" s="59">
        <f>SUM(C82,C83,C84,C98,C110,C129)</f>
        <v>788034.27</v>
      </c>
      <c r="D80" s="59">
        <f>SUM(D82,D83,D84,D98,D110,D129)</f>
        <v>806018.82</v>
      </c>
      <c r="E80" s="59">
        <f>SUM(E82,E83,E84,E97,E98,E110,E129)</f>
        <v>17984.54999999993</v>
      </c>
      <c r="F80" s="59">
        <f>SUM(F82,F83,F84,F97,F98,F110,F129)</f>
        <v>65602.11</v>
      </c>
      <c r="G80" s="59">
        <f>SUM(G82,G83,G84,G97,G98,G110,G129)</f>
        <v>83586.65999999992</v>
      </c>
      <c r="H80" s="50">
        <f t="shared" si="2"/>
        <v>83586.65999999992</v>
      </c>
      <c r="I80" s="59">
        <f>SUM(I82,I83,I84,I97,I98,I110,I129)</f>
        <v>871620.9299999999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1:21" s="51" customFormat="1" ht="15.75">
      <c r="A81" s="16" t="s">
        <v>85</v>
      </c>
      <c r="B81" s="38" t="s">
        <v>86</v>
      </c>
      <c r="C81" s="49">
        <v>788034.27</v>
      </c>
      <c r="D81" s="50">
        <v>806018.82</v>
      </c>
      <c r="E81" s="50">
        <f t="shared" si="0"/>
        <v>17984.54999999993</v>
      </c>
      <c r="F81" s="50">
        <v>65602.11</v>
      </c>
      <c r="G81" s="50">
        <f t="shared" si="1"/>
        <v>83586.65999999993</v>
      </c>
      <c r="H81" s="50">
        <f t="shared" si="2"/>
        <v>83586.66000000003</v>
      </c>
      <c r="I81" s="50">
        <v>871620.93</v>
      </c>
      <c r="J81" s="50">
        <v>203304.5</v>
      </c>
      <c r="K81" s="50">
        <v>10508.11</v>
      </c>
      <c r="L81" s="50">
        <v>213812.61</v>
      </c>
      <c r="M81" s="50">
        <v>200495.8</v>
      </c>
      <c r="N81" s="50">
        <v>11298.2</v>
      </c>
      <c r="O81" s="50">
        <v>211794</v>
      </c>
      <c r="P81" s="50">
        <v>226548.78</v>
      </c>
      <c r="Q81" s="50">
        <v>11710.7</v>
      </c>
      <c r="R81" s="50">
        <v>238259.48</v>
      </c>
      <c r="S81" s="50">
        <v>175669.74</v>
      </c>
      <c r="T81" s="50">
        <v>32085.1</v>
      </c>
      <c r="U81" s="50">
        <v>207754.84</v>
      </c>
    </row>
    <row r="82" spans="1:21" s="51" customFormat="1" ht="78.75">
      <c r="A82" s="18" t="s">
        <v>87</v>
      </c>
      <c r="B82" s="39" t="s">
        <v>88</v>
      </c>
      <c r="C82" s="52">
        <v>20315.75</v>
      </c>
      <c r="D82" s="53">
        <v>20315.75</v>
      </c>
      <c r="E82" s="50">
        <f t="shared" si="0"/>
        <v>0</v>
      </c>
      <c r="F82" s="53">
        <v>0</v>
      </c>
      <c r="G82" s="50">
        <f t="shared" si="1"/>
        <v>0</v>
      </c>
      <c r="H82" s="50">
        <f t="shared" si="2"/>
        <v>0</v>
      </c>
      <c r="I82" s="53">
        <v>20315.75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20315.75</v>
      </c>
      <c r="Q82" s="53">
        <v>0</v>
      </c>
      <c r="R82" s="53">
        <v>20315.75</v>
      </c>
      <c r="S82" s="53">
        <v>0</v>
      </c>
      <c r="T82" s="53">
        <v>0</v>
      </c>
      <c r="U82" s="53">
        <v>0</v>
      </c>
    </row>
    <row r="83" spans="1:21" s="51" customFormat="1" ht="47.25">
      <c r="A83" s="18" t="s">
        <v>87</v>
      </c>
      <c r="B83" s="39" t="s">
        <v>89</v>
      </c>
      <c r="C83" s="52">
        <v>444.6</v>
      </c>
      <c r="D83" s="53">
        <v>444.6</v>
      </c>
      <c r="E83" s="50">
        <f t="shared" si="0"/>
        <v>0</v>
      </c>
      <c r="F83" s="53">
        <v>0</v>
      </c>
      <c r="G83" s="50">
        <f t="shared" si="1"/>
        <v>0</v>
      </c>
      <c r="H83" s="50">
        <f t="shared" si="2"/>
        <v>0</v>
      </c>
      <c r="I83" s="53">
        <v>444.6</v>
      </c>
      <c r="J83" s="53">
        <v>112</v>
      </c>
      <c r="K83" s="53">
        <v>0</v>
      </c>
      <c r="L83" s="53">
        <v>112</v>
      </c>
      <c r="M83" s="53">
        <v>120</v>
      </c>
      <c r="N83" s="53">
        <v>0</v>
      </c>
      <c r="O83" s="53">
        <v>120</v>
      </c>
      <c r="P83" s="53">
        <v>90</v>
      </c>
      <c r="Q83" s="53">
        <v>0</v>
      </c>
      <c r="R83" s="53">
        <v>90</v>
      </c>
      <c r="S83" s="53">
        <v>122.6</v>
      </c>
      <c r="T83" s="53">
        <v>0</v>
      </c>
      <c r="U83" s="53">
        <v>122.6</v>
      </c>
    </row>
    <row r="84" spans="1:21" s="51" customFormat="1" ht="15.75">
      <c r="A84" s="18" t="s">
        <v>87</v>
      </c>
      <c r="B84" s="39" t="s">
        <v>76</v>
      </c>
      <c r="C84" s="52">
        <v>266894.4</v>
      </c>
      <c r="D84" s="53">
        <v>27360.4</v>
      </c>
      <c r="E84" s="50">
        <f t="shared" si="0"/>
        <v>-239534.00000000003</v>
      </c>
      <c r="F84" s="53">
        <v>-6093</v>
      </c>
      <c r="G84" s="50">
        <f t="shared" si="1"/>
        <v>-245627.00000000003</v>
      </c>
      <c r="H84" s="53">
        <f t="shared" si="2"/>
        <v>-245627.00000000003</v>
      </c>
      <c r="I84" s="53">
        <v>21267.4</v>
      </c>
      <c r="J84" s="53">
        <v>6838.9</v>
      </c>
      <c r="K84" s="53">
        <v>-6093</v>
      </c>
      <c r="L84" s="53">
        <v>745.9</v>
      </c>
      <c r="M84" s="53">
        <v>6841.1</v>
      </c>
      <c r="N84" s="53">
        <v>0</v>
      </c>
      <c r="O84" s="53">
        <v>6841.1</v>
      </c>
      <c r="P84" s="53">
        <v>6839.1</v>
      </c>
      <c r="Q84" s="53">
        <v>0</v>
      </c>
      <c r="R84" s="53">
        <v>6839.1</v>
      </c>
      <c r="S84" s="53">
        <v>6841.3</v>
      </c>
      <c r="T84" s="53">
        <v>0</v>
      </c>
      <c r="U84" s="53">
        <v>6841.3</v>
      </c>
    </row>
    <row r="85" spans="1:21" s="51" customFormat="1" ht="15.75">
      <c r="A85" s="16" t="s">
        <v>87</v>
      </c>
      <c r="B85" s="64" t="s">
        <v>317</v>
      </c>
      <c r="C85" s="65">
        <v>39171</v>
      </c>
      <c r="D85" s="53"/>
      <c r="E85" s="50">
        <f aca="true" t="shared" si="4" ref="E85:E148">D85-C85</f>
        <v>-39171</v>
      </c>
      <c r="F85" s="53"/>
      <c r="G85" s="50">
        <f t="shared" si="1"/>
        <v>-39171</v>
      </c>
      <c r="H85" s="50">
        <f aca="true" t="shared" si="5" ref="H85:H148">I85-C85</f>
        <v>-39171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</row>
    <row r="86" spans="1:21" s="51" customFormat="1" ht="31.5">
      <c r="A86" s="16" t="s">
        <v>87</v>
      </c>
      <c r="B86" s="38" t="s">
        <v>90</v>
      </c>
      <c r="C86" s="49">
        <v>6409</v>
      </c>
      <c r="D86" s="50">
        <v>6409</v>
      </c>
      <c r="E86" s="50">
        <f t="shared" si="4"/>
        <v>0</v>
      </c>
      <c r="F86" s="50">
        <v>0</v>
      </c>
      <c r="G86" s="50">
        <f t="shared" si="1"/>
        <v>0</v>
      </c>
      <c r="H86" s="50">
        <f t="shared" si="5"/>
        <v>0</v>
      </c>
      <c r="I86" s="50">
        <v>6409</v>
      </c>
      <c r="J86" s="50">
        <v>1602</v>
      </c>
      <c r="K86" s="50">
        <v>0</v>
      </c>
      <c r="L86" s="50">
        <v>1602</v>
      </c>
      <c r="M86" s="50">
        <v>1603</v>
      </c>
      <c r="N86" s="50">
        <v>0</v>
      </c>
      <c r="O86" s="50">
        <v>1603</v>
      </c>
      <c r="P86" s="50">
        <v>1602</v>
      </c>
      <c r="Q86" s="50">
        <v>0</v>
      </c>
      <c r="R86" s="50">
        <v>1602</v>
      </c>
      <c r="S86" s="50">
        <v>1602</v>
      </c>
      <c r="T86" s="50">
        <v>0</v>
      </c>
      <c r="U86" s="50">
        <v>1602</v>
      </c>
    </row>
    <row r="87" spans="1:21" s="51" customFormat="1" ht="31.5">
      <c r="A87" s="16" t="s">
        <v>87</v>
      </c>
      <c r="B87" s="38" t="s">
        <v>91</v>
      </c>
      <c r="C87" s="49">
        <v>9334</v>
      </c>
      <c r="D87" s="50">
        <v>9334</v>
      </c>
      <c r="E87" s="50">
        <f t="shared" si="4"/>
        <v>0</v>
      </c>
      <c r="F87" s="50">
        <v>-7700</v>
      </c>
      <c r="G87" s="50">
        <f t="shared" si="1"/>
        <v>-7700</v>
      </c>
      <c r="H87" s="50">
        <f t="shared" si="5"/>
        <v>-7700</v>
      </c>
      <c r="I87" s="50">
        <v>1634</v>
      </c>
      <c r="J87" s="50">
        <v>2333</v>
      </c>
      <c r="K87" s="50">
        <v>-7700</v>
      </c>
      <c r="L87" s="50">
        <v>-5367</v>
      </c>
      <c r="M87" s="50">
        <v>2334</v>
      </c>
      <c r="N87" s="50">
        <v>0</v>
      </c>
      <c r="O87" s="50">
        <v>2334</v>
      </c>
      <c r="P87" s="50">
        <v>2333</v>
      </c>
      <c r="Q87" s="50">
        <v>0</v>
      </c>
      <c r="R87" s="50">
        <v>2333</v>
      </c>
      <c r="S87" s="50">
        <v>2334</v>
      </c>
      <c r="T87" s="50">
        <v>0</v>
      </c>
      <c r="U87" s="50">
        <v>2334</v>
      </c>
    </row>
    <row r="88" spans="1:21" s="51" customFormat="1" ht="31.5">
      <c r="A88" s="16" t="s">
        <v>87</v>
      </c>
      <c r="B88" s="38" t="s">
        <v>92</v>
      </c>
      <c r="C88" s="49">
        <v>129.1</v>
      </c>
      <c r="D88" s="50">
        <v>129.1</v>
      </c>
      <c r="E88" s="50">
        <f t="shared" si="4"/>
        <v>0</v>
      </c>
      <c r="F88" s="50">
        <v>0</v>
      </c>
      <c r="G88" s="50">
        <f t="shared" si="1"/>
        <v>0</v>
      </c>
      <c r="H88" s="50">
        <f t="shared" si="5"/>
        <v>0</v>
      </c>
      <c r="I88" s="50">
        <v>129.1</v>
      </c>
      <c r="J88" s="50">
        <v>32.2</v>
      </c>
      <c r="K88" s="50">
        <v>0</v>
      </c>
      <c r="L88" s="50">
        <v>32.2</v>
      </c>
      <c r="M88" s="50">
        <v>32.3</v>
      </c>
      <c r="N88" s="50">
        <v>0</v>
      </c>
      <c r="O88" s="50">
        <v>32.3</v>
      </c>
      <c r="P88" s="50">
        <v>32.3</v>
      </c>
      <c r="Q88" s="50">
        <v>0</v>
      </c>
      <c r="R88" s="50">
        <v>32.3</v>
      </c>
      <c r="S88" s="50">
        <v>32.3</v>
      </c>
      <c r="T88" s="50">
        <v>0</v>
      </c>
      <c r="U88" s="50">
        <v>32.3</v>
      </c>
    </row>
    <row r="89" spans="1:21" s="51" customFormat="1" ht="31.5">
      <c r="A89" s="16" t="s">
        <v>87</v>
      </c>
      <c r="B89" s="38" t="s">
        <v>318</v>
      </c>
      <c r="C89" s="49">
        <v>6911</v>
      </c>
      <c r="D89" s="50"/>
      <c r="E89" s="50">
        <f t="shared" si="4"/>
        <v>-6911</v>
      </c>
      <c r="F89" s="50"/>
      <c r="G89" s="50"/>
      <c r="H89" s="50">
        <f t="shared" si="5"/>
        <v>-6911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</row>
    <row r="90" spans="1:21" s="51" customFormat="1" ht="15.75">
      <c r="A90" s="16" t="s">
        <v>87</v>
      </c>
      <c r="B90" s="38" t="s">
        <v>319</v>
      </c>
      <c r="C90" s="49">
        <v>5552</v>
      </c>
      <c r="D90" s="50"/>
      <c r="E90" s="50">
        <f t="shared" si="4"/>
        <v>-5552</v>
      </c>
      <c r="F90" s="50"/>
      <c r="G90" s="50"/>
      <c r="H90" s="50">
        <f t="shared" si="5"/>
        <v>-5552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</row>
    <row r="91" spans="1:21" s="51" customFormat="1" ht="15.75">
      <c r="A91" s="16" t="s">
        <v>87</v>
      </c>
      <c r="B91" s="38" t="s">
        <v>309</v>
      </c>
      <c r="C91" s="49">
        <v>187900</v>
      </c>
      <c r="D91" s="50"/>
      <c r="E91" s="50">
        <f t="shared" si="4"/>
        <v>-187900</v>
      </c>
      <c r="F91" s="50"/>
      <c r="G91" s="50">
        <f t="shared" si="1"/>
        <v>-187900</v>
      </c>
      <c r="H91" s="50">
        <f t="shared" si="5"/>
        <v>-187900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</row>
    <row r="92" spans="1:21" s="51" customFormat="1" ht="31.5">
      <c r="A92" s="16" t="s">
        <v>87</v>
      </c>
      <c r="B92" s="38" t="s">
        <v>93</v>
      </c>
      <c r="C92" s="49">
        <v>9393.3</v>
      </c>
      <c r="D92" s="50">
        <v>9393.3</v>
      </c>
      <c r="E92" s="50">
        <f t="shared" si="4"/>
        <v>0</v>
      </c>
      <c r="F92" s="50">
        <v>0</v>
      </c>
      <c r="G92" s="50">
        <f t="shared" si="1"/>
        <v>0</v>
      </c>
      <c r="H92" s="50">
        <f t="shared" si="5"/>
        <v>0</v>
      </c>
      <c r="I92" s="50">
        <v>9393.3</v>
      </c>
      <c r="J92" s="50">
        <v>2348</v>
      </c>
      <c r="K92" s="50">
        <v>0</v>
      </c>
      <c r="L92" s="50">
        <v>2348</v>
      </c>
      <c r="M92" s="50">
        <v>2348</v>
      </c>
      <c r="N92" s="50">
        <v>0</v>
      </c>
      <c r="O92" s="50">
        <v>2348</v>
      </c>
      <c r="P92" s="50">
        <v>2348</v>
      </c>
      <c r="Q92" s="50">
        <v>0</v>
      </c>
      <c r="R92" s="50">
        <v>2348</v>
      </c>
      <c r="S92" s="50">
        <v>2349.3</v>
      </c>
      <c r="T92" s="50">
        <v>0</v>
      </c>
      <c r="U92" s="50">
        <v>2349.3</v>
      </c>
    </row>
    <row r="93" spans="1:21" s="51" customFormat="1" ht="31.5">
      <c r="A93" s="16" t="s">
        <v>87</v>
      </c>
      <c r="B93" s="38" t="s">
        <v>94</v>
      </c>
      <c r="C93" s="49">
        <v>2095</v>
      </c>
      <c r="D93" s="50">
        <v>2095</v>
      </c>
      <c r="E93" s="50">
        <f t="shared" si="4"/>
        <v>0</v>
      </c>
      <c r="F93" s="50">
        <v>0</v>
      </c>
      <c r="G93" s="50">
        <f t="shared" si="1"/>
        <v>0</v>
      </c>
      <c r="H93" s="50">
        <f t="shared" si="5"/>
        <v>0</v>
      </c>
      <c r="I93" s="50">
        <v>2095</v>
      </c>
      <c r="J93" s="50">
        <v>523.7</v>
      </c>
      <c r="K93" s="50">
        <v>0</v>
      </c>
      <c r="L93" s="50">
        <v>523.7</v>
      </c>
      <c r="M93" s="50">
        <v>523.8</v>
      </c>
      <c r="N93" s="50">
        <v>0</v>
      </c>
      <c r="O93" s="50">
        <v>523.8</v>
      </c>
      <c r="P93" s="50">
        <v>523.8</v>
      </c>
      <c r="Q93" s="50">
        <v>0</v>
      </c>
      <c r="R93" s="50">
        <v>523.8</v>
      </c>
      <c r="S93" s="50">
        <v>523.7</v>
      </c>
      <c r="T93" s="50">
        <v>0</v>
      </c>
      <c r="U93" s="50">
        <v>523.7</v>
      </c>
    </row>
    <row r="94" spans="1:21" s="51" customFormat="1" ht="31.5">
      <c r="A94" s="16" t="s">
        <v>87</v>
      </c>
      <c r="B94" s="38" t="s">
        <v>95</v>
      </c>
      <c r="C94" s="49"/>
      <c r="D94" s="50">
        <v>0</v>
      </c>
      <c r="E94" s="50">
        <f t="shared" si="4"/>
        <v>0</v>
      </c>
      <c r="F94" s="50">
        <v>480</v>
      </c>
      <c r="G94" s="50">
        <f t="shared" si="1"/>
        <v>480</v>
      </c>
      <c r="H94" s="50">
        <f t="shared" si="5"/>
        <v>480</v>
      </c>
      <c r="I94" s="50">
        <v>480</v>
      </c>
      <c r="J94" s="50">
        <v>0</v>
      </c>
      <c r="K94" s="50">
        <v>480</v>
      </c>
      <c r="L94" s="50">
        <v>480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</row>
    <row r="95" spans="1:21" s="51" customFormat="1" ht="31.5">
      <c r="A95" s="16" t="s">
        <v>87</v>
      </c>
      <c r="B95" s="38" t="s">
        <v>96</v>
      </c>
      <c r="C95" s="67"/>
      <c r="D95" s="50">
        <v>0</v>
      </c>
      <c r="E95" s="50">
        <f t="shared" si="4"/>
        <v>0</v>
      </c>
      <c r="F95" s="50">
        <v>127</v>
      </c>
      <c r="G95" s="50">
        <f t="shared" si="1"/>
        <v>127</v>
      </c>
      <c r="H95" s="50">
        <f t="shared" si="5"/>
        <v>127</v>
      </c>
      <c r="I95" s="50">
        <v>127</v>
      </c>
      <c r="J95" s="50">
        <v>0</v>
      </c>
      <c r="K95" s="50">
        <v>127</v>
      </c>
      <c r="L95" s="50">
        <v>127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</row>
    <row r="96" spans="1:21" s="51" customFormat="1" ht="15.75">
      <c r="A96" s="16" t="s">
        <v>87</v>
      </c>
      <c r="B96" s="38" t="s">
        <v>97</v>
      </c>
      <c r="C96" s="67"/>
      <c r="D96" s="50">
        <v>0</v>
      </c>
      <c r="E96" s="50">
        <f t="shared" si="4"/>
        <v>0</v>
      </c>
      <c r="F96" s="50">
        <v>1000</v>
      </c>
      <c r="G96" s="50">
        <f t="shared" si="1"/>
        <v>1000</v>
      </c>
      <c r="H96" s="50">
        <f t="shared" si="5"/>
        <v>1000</v>
      </c>
      <c r="I96" s="50">
        <v>1000</v>
      </c>
      <c r="J96" s="50">
        <v>0</v>
      </c>
      <c r="K96" s="50">
        <v>1000</v>
      </c>
      <c r="L96" s="50">
        <v>1000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</row>
    <row r="97" spans="1:21" s="68" customFormat="1" ht="63">
      <c r="A97" s="18" t="s">
        <v>98</v>
      </c>
      <c r="B97" s="39" t="s">
        <v>99</v>
      </c>
      <c r="C97" s="54"/>
      <c r="D97" s="53">
        <v>0</v>
      </c>
      <c r="E97" s="53">
        <f t="shared" si="4"/>
        <v>0</v>
      </c>
      <c r="F97" s="53">
        <v>307</v>
      </c>
      <c r="G97" s="53">
        <f t="shared" si="1"/>
        <v>307</v>
      </c>
      <c r="H97" s="53">
        <f t="shared" si="5"/>
        <v>307</v>
      </c>
      <c r="I97" s="53">
        <v>307</v>
      </c>
      <c r="J97" s="53">
        <v>0</v>
      </c>
      <c r="K97" s="53">
        <v>307</v>
      </c>
      <c r="L97" s="53">
        <v>307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</row>
    <row r="98" spans="1:21" s="51" customFormat="1" ht="15.75">
      <c r="A98" s="18" t="s">
        <v>98</v>
      </c>
      <c r="B98" s="39" t="s">
        <v>76</v>
      </c>
      <c r="C98" s="52">
        <v>300859.09</v>
      </c>
      <c r="D98" s="53">
        <v>229259.09</v>
      </c>
      <c r="E98" s="50">
        <f t="shared" si="4"/>
        <v>-71600.00000000003</v>
      </c>
      <c r="F98" s="53">
        <v>45296.73</v>
      </c>
      <c r="G98" s="50">
        <f t="shared" si="1"/>
        <v>-26303.270000000026</v>
      </c>
      <c r="H98" s="53">
        <f t="shared" si="5"/>
        <v>-26303.27000000002</v>
      </c>
      <c r="I98" s="53">
        <v>274555.82</v>
      </c>
      <c r="J98" s="53">
        <v>49298.9</v>
      </c>
      <c r="K98" s="53">
        <v>-9439.27</v>
      </c>
      <c r="L98" s="53">
        <v>39859.63</v>
      </c>
      <c r="M98" s="53">
        <v>59380.6</v>
      </c>
      <c r="N98" s="53">
        <v>11184</v>
      </c>
      <c r="O98" s="53">
        <v>70564.6</v>
      </c>
      <c r="P98" s="53">
        <v>71492.2</v>
      </c>
      <c r="Q98" s="53">
        <v>11184</v>
      </c>
      <c r="R98" s="53">
        <v>82676.2</v>
      </c>
      <c r="S98" s="53">
        <v>49087.39</v>
      </c>
      <c r="T98" s="53">
        <v>32368</v>
      </c>
      <c r="U98" s="53">
        <v>81455.39</v>
      </c>
    </row>
    <row r="99" spans="1:21" s="51" customFormat="1" ht="31.5">
      <c r="A99" s="16" t="s">
        <v>98</v>
      </c>
      <c r="B99" s="38" t="s">
        <v>100</v>
      </c>
      <c r="C99" s="49">
        <v>35141.4</v>
      </c>
      <c r="D99" s="50">
        <v>35141.4</v>
      </c>
      <c r="E99" s="50">
        <f t="shared" si="4"/>
        <v>0</v>
      </c>
      <c r="F99" s="50">
        <v>0</v>
      </c>
      <c r="G99" s="50">
        <f t="shared" si="1"/>
        <v>0</v>
      </c>
      <c r="H99" s="50">
        <f t="shared" si="5"/>
        <v>0</v>
      </c>
      <c r="I99" s="50">
        <v>35141.4</v>
      </c>
      <c r="J99" s="50">
        <v>3700</v>
      </c>
      <c r="K99" s="50">
        <v>0</v>
      </c>
      <c r="L99" s="50">
        <v>3700</v>
      </c>
      <c r="M99" s="50">
        <v>13023.5</v>
      </c>
      <c r="N99" s="50">
        <v>0</v>
      </c>
      <c r="O99" s="50">
        <v>13023.5</v>
      </c>
      <c r="P99" s="50">
        <v>14500</v>
      </c>
      <c r="Q99" s="50">
        <v>0</v>
      </c>
      <c r="R99" s="50">
        <v>14500</v>
      </c>
      <c r="S99" s="50">
        <v>3917.9</v>
      </c>
      <c r="T99" s="50">
        <v>0</v>
      </c>
      <c r="U99" s="50">
        <v>3917.9</v>
      </c>
    </row>
    <row r="100" spans="1:21" s="51" customFormat="1" ht="47.25" customHeight="1" hidden="1">
      <c r="A100" s="16" t="s">
        <v>98</v>
      </c>
      <c r="B100" s="38" t="s">
        <v>101</v>
      </c>
      <c r="C100" s="49"/>
      <c r="D100" s="50">
        <v>0</v>
      </c>
      <c r="E100" s="50">
        <f t="shared" si="4"/>
        <v>0</v>
      </c>
      <c r="F100" s="50">
        <v>0</v>
      </c>
      <c r="G100" s="50">
        <f t="shared" si="1"/>
        <v>0</v>
      </c>
      <c r="H100" s="50">
        <f t="shared" si="5"/>
        <v>0</v>
      </c>
      <c r="I100" s="50">
        <v>0</v>
      </c>
      <c r="J100" s="50">
        <v>0</v>
      </c>
      <c r="K100" s="50">
        <v>-10000</v>
      </c>
      <c r="L100" s="50">
        <v>-10000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10000</v>
      </c>
      <c r="U100" s="50">
        <v>10000</v>
      </c>
    </row>
    <row r="101" spans="1:21" s="51" customFormat="1" ht="15.75">
      <c r="A101" s="16" t="s">
        <v>98</v>
      </c>
      <c r="B101" s="38" t="s">
        <v>102</v>
      </c>
      <c r="C101" s="49">
        <v>3106.8</v>
      </c>
      <c r="D101" s="50">
        <v>3106.8</v>
      </c>
      <c r="E101" s="50">
        <f t="shared" si="4"/>
        <v>0</v>
      </c>
      <c r="F101" s="50">
        <v>-527.6</v>
      </c>
      <c r="G101" s="50">
        <f aca="true" t="shared" si="6" ref="G101:G171">E101+F101</f>
        <v>-527.6</v>
      </c>
      <c r="H101" s="50">
        <f t="shared" si="5"/>
        <v>-527.6000000000004</v>
      </c>
      <c r="I101" s="50">
        <v>2579.2</v>
      </c>
      <c r="J101" s="50">
        <v>3106.8</v>
      </c>
      <c r="K101" s="50">
        <v>-527.6</v>
      </c>
      <c r="L101" s="50">
        <v>2579.2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</row>
    <row r="102" spans="1:21" s="51" customFormat="1" ht="31.5">
      <c r="A102" s="16" t="s">
        <v>98</v>
      </c>
      <c r="B102" s="38" t="s">
        <v>103</v>
      </c>
      <c r="C102" s="49">
        <v>141512</v>
      </c>
      <c r="D102" s="50">
        <v>141512</v>
      </c>
      <c r="E102" s="50">
        <f t="shared" si="4"/>
        <v>0</v>
      </c>
      <c r="F102" s="50">
        <v>0</v>
      </c>
      <c r="G102" s="50">
        <f t="shared" si="6"/>
        <v>0</v>
      </c>
      <c r="H102" s="50">
        <f t="shared" si="5"/>
        <v>0</v>
      </c>
      <c r="I102" s="50">
        <v>141512</v>
      </c>
      <c r="J102" s="50">
        <v>35378</v>
      </c>
      <c r="K102" s="50">
        <v>0</v>
      </c>
      <c r="L102" s="50">
        <v>35378</v>
      </c>
      <c r="M102" s="50">
        <v>35378</v>
      </c>
      <c r="N102" s="50">
        <v>0</v>
      </c>
      <c r="O102" s="50">
        <v>35378</v>
      </c>
      <c r="P102" s="50">
        <v>35378</v>
      </c>
      <c r="Q102" s="50">
        <v>0</v>
      </c>
      <c r="R102" s="50">
        <v>35378</v>
      </c>
      <c r="S102" s="50">
        <v>35378</v>
      </c>
      <c r="T102" s="50">
        <v>0</v>
      </c>
      <c r="U102" s="50">
        <v>35378</v>
      </c>
    </row>
    <row r="103" spans="1:21" s="51" customFormat="1" ht="31.5">
      <c r="A103" s="16" t="s">
        <v>98</v>
      </c>
      <c r="B103" s="38" t="s">
        <v>104</v>
      </c>
      <c r="C103" s="49">
        <v>15352</v>
      </c>
      <c r="D103" s="50">
        <v>15352</v>
      </c>
      <c r="E103" s="50">
        <f t="shared" si="4"/>
        <v>0</v>
      </c>
      <c r="F103" s="50">
        <v>0</v>
      </c>
      <c r="G103" s="50">
        <f t="shared" si="6"/>
        <v>0</v>
      </c>
      <c r="H103" s="50">
        <f t="shared" si="5"/>
        <v>0</v>
      </c>
      <c r="I103" s="50">
        <v>15352</v>
      </c>
      <c r="J103" s="50">
        <v>3838</v>
      </c>
      <c r="K103" s="50">
        <v>0</v>
      </c>
      <c r="L103" s="50">
        <v>3838</v>
      </c>
      <c r="M103" s="50">
        <v>3838</v>
      </c>
      <c r="N103" s="50">
        <v>0</v>
      </c>
      <c r="O103" s="50">
        <v>3838</v>
      </c>
      <c r="P103" s="50">
        <v>3838</v>
      </c>
      <c r="Q103" s="50">
        <v>0</v>
      </c>
      <c r="R103" s="50">
        <v>3838</v>
      </c>
      <c r="S103" s="50">
        <v>3838</v>
      </c>
      <c r="T103" s="50">
        <v>0</v>
      </c>
      <c r="U103" s="50">
        <v>3838</v>
      </c>
    </row>
    <row r="104" spans="1:21" s="51" customFormat="1" ht="47.25">
      <c r="A104" s="16" t="s">
        <v>98</v>
      </c>
      <c r="B104" s="38" t="s">
        <v>105</v>
      </c>
      <c r="C104" s="49">
        <v>8276</v>
      </c>
      <c r="D104" s="50">
        <v>8276</v>
      </c>
      <c r="E104" s="50">
        <f t="shared" si="4"/>
        <v>0</v>
      </c>
      <c r="F104" s="50">
        <v>0</v>
      </c>
      <c r="G104" s="50">
        <f t="shared" si="6"/>
        <v>0</v>
      </c>
      <c r="H104" s="50">
        <f t="shared" si="5"/>
        <v>0</v>
      </c>
      <c r="I104" s="50">
        <v>8276</v>
      </c>
      <c r="J104" s="50">
        <v>2069</v>
      </c>
      <c r="K104" s="50">
        <v>0</v>
      </c>
      <c r="L104" s="50">
        <v>2069</v>
      </c>
      <c r="M104" s="50">
        <v>2069</v>
      </c>
      <c r="N104" s="50">
        <v>0</v>
      </c>
      <c r="O104" s="50">
        <v>2069</v>
      </c>
      <c r="P104" s="50">
        <v>2069</v>
      </c>
      <c r="Q104" s="50">
        <v>0</v>
      </c>
      <c r="R104" s="50">
        <v>2069</v>
      </c>
      <c r="S104" s="50">
        <v>2069</v>
      </c>
      <c r="T104" s="50">
        <v>0</v>
      </c>
      <c r="U104" s="50">
        <v>2069</v>
      </c>
    </row>
    <row r="105" spans="1:21" s="51" customFormat="1" ht="31.5">
      <c r="A105" s="16" t="s">
        <v>98</v>
      </c>
      <c r="B105" s="38" t="s">
        <v>106</v>
      </c>
      <c r="C105" s="49">
        <v>828.67</v>
      </c>
      <c r="D105" s="50">
        <v>828.67</v>
      </c>
      <c r="E105" s="50">
        <f t="shared" si="4"/>
        <v>0</v>
      </c>
      <c r="F105" s="50">
        <v>-411.67</v>
      </c>
      <c r="G105" s="50">
        <f t="shared" si="6"/>
        <v>-411.67</v>
      </c>
      <c r="H105" s="50">
        <f t="shared" si="5"/>
        <v>-411.66999999999996</v>
      </c>
      <c r="I105" s="50">
        <v>417</v>
      </c>
      <c r="J105" s="50">
        <v>207.1</v>
      </c>
      <c r="K105" s="50">
        <v>-411.67</v>
      </c>
      <c r="L105" s="50">
        <v>-204.57</v>
      </c>
      <c r="M105" s="50">
        <v>207.1</v>
      </c>
      <c r="N105" s="50">
        <v>0</v>
      </c>
      <c r="O105" s="50">
        <v>207.1</v>
      </c>
      <c r="P105" s="50">
        <v>207.2</v>
      </c>
      <c r="Q105" s="50">
        <v>0</v>
      </c>
      <c r="R105" s="50">
        <v>207.2</v>
      </c>
      <c r="S105" s="50">
        <v>207.27</v>
      </c>
      <c r="T105" s="50">
        <v>0</v>
      </c>
      <c r="U105" s="50">
        <v>207.27</v>
      </c>
    </row>
    <row r="106" spans="1:21" s="51" customFormat="1" ht="15.75">
      <c r="A106" s="16" t="s">
        <v>98</v>
      </c>
      <c r="B106" s="38" t="s">
        <v>309</v>
      </c>
      <c r="C106" s="49">
        <v>71600</v>
      </c>
      <c r="D106" s="50"/>
      <c r="E106" s="50">
        <f t="shared" si="4"/>
        <v>-71600</v>
      </c>
      <c r="F106" s="50"/>
      <c r="G106" s="50">
        <f t="shared" si="6"/>
        <v>-71600</v>
      </c>
      <c r="H106" s="50">
        <f t="shared" si="5"/>
        <v>-71600</v>
      </c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</row>
    <row r="107" spans="1:21" s="51" customFormat="1" ht="31.5">
      <c r="A107" s="16" t="s">
        <v>98</v>
      </c>
      <c r="B107" s="38" t="s">
        <v>107</v>
      </c>
      <c r="C107" s="49">
        <v>25042.22</v>
      </c>
      <c r="D107" s="50">
        <v>25042.22</v>
      </c>
      <c r="E107" s="50">
        <f t="shared" si="4"/>
        <v>0</v>
      </c>
      <c r="F107" s="50">
        <v>0</v>
      </c>
      <c r="G107" s="50">
        <f t="shared" si="6"/>
        <v>0</v>
      </c>
      <c r="H107" s="50">
        <f t="shared" si="5"/>
        <v>0</v>
      </c>
      <c r="I107" s="50">
        <v>25042.22</v>
      </c>
      <c r="J107" s="50">
        <v>1000</v>
      </c>
      <c r="K107" s="50">
        <v>0</v>
      </c>
      <c r="L107" s="50">
        <v>1000</v>
      </c>
      <c r="M107" s="50">
        <v>4865</v>
      </c>
      <c r="N107" s="50">
        <v>0</v>
      </c>
      <c r="O107" s="50">
        <v>4865</v>
      </c>
      <c r="P107" s="50">
        <v>15500</v>
      </c>
      <c r="Q107" s="50">
        <v>0</v>
      </c>
      <c r="R107" s="50">
        <v>15500</v>
      </c>
      <c r="S107" s="50">
        <v>3677.22</v>
      </c>
      <c r="T107" s="50">
        <v>0</v>
      </c>
      <c r="U107" s="50">
        <v>3677.22</v>
      </c>
    </row>
    <row r="108" spans="1:21" s="51" customFormat="1" ht="31.5">
      <c r="A108" s="16" t="s">
        <v>98</v>
      </c>
      <c r="B108" s="38" t="s">
        <v>108</v>
      </c>
      <c r="C108" s="49"/>
      <c r="D108" s="50">
        <v>0</v>
      </c>
      <c r="E108" s="50">
        <f t="shared" si="4"/>
        <v>0</v>
      </c>
      <c r="F108" s="50">
        <v>44736</v>
      </c>
      <c r="G108" s="50">
        <f t="shared" si="6"/>
        <v>44736</v>
      </c>
      <c r="H108" s="50">
        <f t="shared" si="5"/>
        <v>44736</v>
      </c>
      <c r="I108" s="50">
        <v>44736</v>
      </c>
      <c r="J108" s="50">
        <v>0</v>
      </c>
      <c r="K108" s="50">
        <v>0</v>
      </c>
      <c r="L108" s="50">
        <v>0</v>
      </c>
      <c r="M108" s="50">
        <v>0</v>
      </c>
      <c r="N108" s="50">
        <v>11184</v>
      </c>
      <c r="O108" s="50">
        <v>11184</v>
      </c>
      <c r="P108" s="50">
        <v>0</v>
      </c>
      <c r="Q108" s="50">
        <v>11184</v>
      </c>
      <c r="R108" s="50">
        <v>11184</v>
      </c>
      <c r="S108" s="50">
        <v>0</v>
      </c>
      <c r="T108" s="50">
        <v>22368</v>
      </c>
      <c r="U108" s="50">
        <v>22368</v>
      </c>
    </row>
    <row r="109" spans="1:21" s="51" customFormat="1" ht="31.5">
      <c r="A109" s="16" t="s">
        <v>98</v>
      </c>
      <c r="B109" s="38" t="s">
        <v>109</v>
      </c>
      <c r="C109" s="49"/>
      <c r="D109" s="50">
        <v>0</v>
      </c>
      <c r="E109" s="50">
        <f t="shared" si="4"/>
        <v>0</v>
      </c>
      <c r="F109" s="50">
        <v>1500</v>
      </c>
      <c r="G109" s="50">
        <f t="shared" si="6"/>
        <v>1500</v>
      </c>
      <c r="H109" s="50">
        <f t="shared" si="5"/>
        <v>1500</v>
      </c>
      <c r="I109" s="50">
        <v>1500</v>
      </c>
      <c r="J109" s="50">
        <v>0</v>
      </c>
      <c r="K109" s="50">
        <v>1500</v>
      </c>
      <c r="L109" s="50">
        <v>1500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</row>
    <row r="110" spans="1:21" s="51" customFormat="1" ht="15.75">
      <c r="A110" s="18" t="s">
        <v>110</v>
      </c>
      <c r="B110" s="39" t="s">
        <v>76</v>
      </c>
      <c r="C110" s="52">
        <v>190920.43</v>
      </c>
      <c r="D110" s="53">
        <v>190920.43</v>
      </c>
      <c r="E110" s="50">
        <f t="shared" si="4"/>
        <v>0</v>
      </c>
      <c r="F110" s="53">
        <v>3292</v>
      </c>
      <c r="G110" s="50">
        <f t="shared" si="6"/>
        <v>3292</v>
      </c>
      <c r="H110" s="53">
        <f t="shared" si="5"/>
        <v>3292</v>
      </c>
      <c r="I110" s="53">
        <v>194212.43</v>
      </c>
      <c r="J110" s="53">
        <v>51392.2</v>
      </c>
      <c r="K110" s="53">
        <v>2797</v>
      </c>
      <c r="L110" s="53">
        <v>54189.2</v>
      </c>
      <c r="M110" s="53">
        <v>50497</v>
      </c>
      <c r="N110" s="53">
        <v>0</v>
      </c>
      <c r="O110" s="53">
        <v>50497</v>
      </c>
      <c r="P110" s="53">
        <v>55352.63</v>
      </c>
      <c r="Q110" s="53">
        <v>495</v>
      </c>
      <c r="R110" s="53">
        <v>55847.63</v>
      </c>
      <c r="S110" s="53">
        <v>33678.6</v>
      </c>
      <c r="T110" s="53">
        <v>0</v>
      </c>
      <c r="U110" s="53">
        <v>33678.6</v>
      </c>
    </row>
    <row r="111" spans="1:21" s="51" customFormat="1" ht="31.5">
      <c r="A111" s="16" t="s">
        <v>110</v>
      </c>
      <c r="B111" s="38" t="s">
        <v>111</v>
      </c>
      <c r="C111" s="49">
        <v>5265.03</v>
      </c>
      <c r="D111" s="50">
        <v>5265.03</v>
      </c>
      <c r="E111" s="50">
        <f t="shared" si="4"/>
        <v>0</v>
      </c>
      <c r="F111" s="50">
        <v>1622.61</v>
      </c>
      <c r="G111" s="50">
        <f t="shared" si="6"/>
        <v>1622.61</v>
      </c>
      <c r="H111" s="50">
        <f t="shared" si="5"/>
        <v>1622.6100000000006</v>
      </c>
      <c r="I111" s="50">
        <v>6887.64</v>
      </c>
      <c r="J111" s="50">
        <v>1316.2</v>
      </c>
      <c r="K111" s="50">
        <v>1622.61</v>
      </c>
      <c r="L111" s="50">
        <v>2938.81</v>
      </c>
      <c r="M111" s="50">
        <v>1316.4</v>
      </c>
      <c r="N111" s="50">
        <v>0</v>
      </c>
      <c r="O111" s="50">
        <v>1316.4</v>
      </c>
      <c r="P111" s="50">
        <v>1316.23</v>
      </c>
      <c r="Q111" s="50">
        <v>0</v>
      </c>
      <c r="R111" s="50">
        <v>1316.23</v>
      </c>
      <c r="S111" s="50">
        <v>1316.2</v>
      </c>
      <c r="T111" s="50">
        <v>0</v>
      </c>
      <c r="U111" s="50">
        <v>1316.2</v>
      </c>
    </row>
    <row r="112" spans="1:21" s="51" customFormat="1" ht="31.5">
      <c r="A112" s="16" t="s">
        <v>110</v>
      </c>
      <c r="B112" s="38" t="s">
        <v>112</v>
      </c>
      <c r="C112" s="49">
        <v>260</v>
      </c>
      <c r="D112" s="50">
        <v>260</v>
      </c>
      <c r="E112" s="50">
        <f t="shared" si="4"/>
        <v>0</v>
      </c>
      <c r="F112" s="50">
        <v>446</v>
      </c>
      <c r="G112" s="50">
        <f t="shared" si="6"/>
        <v>446</v>
      </c>
      <c r="H112" s="50">
        <f t="shared" si="5"/>
        <v>446</v>
      </c>
      <c r="I112" s="50">
        <v>706</v>
      </c>
      <c r="J112" s="50">
        <v>0</v>
      </c>
      <c r="K112" s="50">
        <v>446</v>
      </c>
      <c r="L112" s="50">
        <v>446</v>
      </c>
      <c r="M112" s="50">
        <v>60</v>
      </c>
      <c r="N112" s="50">
        <v>0</v>
      </c>
      <c r="O112" s="50">
        <v>60</v>
      </c>
      <c r="P112" s="50">
        <v>200</v>
      </c>
      <c r="Q112" s="50">
        <v>0</v>
      </c>
      <c r="R112" s="50">
        <v>200</v>
      </c>
      <c r="S112" s="50">
        <v>0</v>
      </c>
      <c r="T112" s="50">
        <v>0</v>
      </c>
      <c r="U112" s="50">
        <v>0</v>
      </c>
    </row>
    <row r="113" spans="1:21" s="51" customFormat="1" ht="47.25">
      <c r="A113" s="16" t="s">
        <v>110</v>
      </c>
      <c r="B113" s="38" t="s">
        <v>113</v>
      </c>
      <c r="C113" s="49">
        <v>70000</v>
      </c>
      <c r="D113" s="50">
        <v>70000</v>
      </c>
      <c r="E113" s="50">
        <f t="shared" si="4"/>
        <v>0</v>
      </c>
      <c r="F113" s="50">
        <v>-12203</v>
      </c>
      <c r="G113" s="50">
        <f t="shared" si="6"/>
        <v>-12203</v>
      </c>
      <c r="H113" s="50">
        <f t="shared" si="5"/>
        <v>-12203</v>
      </c>
      <c r="I113" s="50">
        <v>57797</v>
      </c>
      <c r="J113" s="50">
        <v>14500</v>
      </c>
      <c r="K113" s="50">
        <v>-12203</v>
      </c>
      <c r="L113" s="50">
        <v>2297</v>
      </c>
      <c r="M113" s="50">
        <v>18500</v>
      </c>
      <c r="N113" s="50">
        <v>0</v>
      </c>
      <c r="O113" s="50">
        <v>18500</v>
      </c>
      <c r="P113" s="50">
        <v>22500</v>
      </c>
      <c r="Q113" s="50">
        <v>0</v>
      </c>
      <c r="R113" s="50">
        <v>22500</v>
      </c>
      <c r="S113" s="50">
        <v>14500</v>
      </c>
      <c r="T113" s="50">
        <v>0</v>
      </c>
      <c r="U113" s="50">
        <v>14500</v>
      </c>
    </row>
    <row r="114" spans="1:21" s="51" customFormat="1" ht="15.75">
      <c r="A114" s="16" t="s">
        <v>110</v>
      </c>
      <c r="B114" s="38" t="s">
        <v>114</v>
      </c>
      <c r="C114" s="49">
        <v>8532</v>
      </c>
      <c r="D114" s="50">
        <v>8532</v>
      </c>
      <c r="E114" s="50">
        <f t="shared" si="4"/>
        <v>0</v>
      </c>
      <c r="F114" s="50">
        <v>10838</v>
      </c>
      <c r="G114" s="50">
        <f t="shared" si="6"/>
        <v>10838</v>
      </c>
      <c r="H114" s="50">
        <f t="shared" si="5"/>
        <v>10838</v>
      </c>
      <c r="I114" s="50">
        <v>19370</v>
      </c>
      <c r="J114" s="50">
        <v>6399</v>
      </c>
      <c r="K114" s="50">
        <v>10838</v>
      </c>
      <c r="L114" s="50">
        <v>17237</v>
      </c>
      <c r="M114" s="50">
        <v>2133</v>
      </c>
      <c r="N114" s="50">
        <v>0</v>
      </c>
      <c r="O114" s="50">
        <v>2133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</row>
    <row r="115" spans="1:21" s="51" customFormat="1" ht="31.5">
      <c r="A115" s="16" t="s">
        <v>110</v>
      </c>
      <c r="B115" s="38" t="s">
        <v>61</v>
      </c>
      <c r="C115" s="49">
        <v>7047.5</v>
      </c>
      <c r="D115" s="50">
        <v>7047.5</v>
      </c>
      <c r="E115" s="50">
        <f t="shared" si="4"/>
        <v>0</v>
      </c>
      <c r="F115" s="50">
        <v>-1519</v>
      </c>
      <c r="G115" s="50">
        <f t="shared" si="6"/>
        <v>-1519</v>
      </c>
      <c r="H115" s="50">
        <f t="shared" si="5"/>
        <v>-1519</v>
      </c>
      <c r="I115" s="50">
        <v>5528.5</v>
      </c>
      <c r="J115" s="50">
        <v>0</v>
      </c>
      <c r="K115" s="50">
        <v>-1519</v>
      </c>
      <c r="L115" s="50">
        <v>-1519</v>
      </c>
      <c r="M115" s="50">
        <v>1600</v>
      </c>
      <c r="N115" s="50">
        <v>0</v>
      </c>
      <c r="O115" s="50">
        <v>1600</v>
      </c>
      <c r="P115" s="50">
        <v>5447.5</v>
      </c>
      <c r="Q115" s="50">
        <v>0</v>
      </c>
      <c r="R115" s="50">
        <v>5447.5</v>
      </c>
      <c r="S115" s="50">
        <v>0</v>
      </c>
      <c r="T115" s="50">
        <v>0</v>
      </c>
      <c r="U115" s="50">
        <v>0</v>
      </c>
    </row>
    <row r="116" spans="1:21" s="51" customFormat="1" ht="31.5">
      <c r="A116" s="16" t="s">
        <v>110</v>
      </c>
      <c r="B116" s="38" t="s">
        <v>115</v>
      </c>
      <c r="C116" s="49">
        <v>20730</v>
      </c>
      <c r="D116" s="50">
        <v>20730</v>
      </c>
      <c r="E116" s="50">
        <f t="shared" si="4"/>
        <v>0</v>
      </c>
      <c r="F116" s="50">
        <v>0</v>
      </c>
      <c r="G116" s="50">
        <f t="shared" si="6"/>
        <v>0</v>
      </c>
      <c r="H116" s="50">
        <f t="shared" si="5"/>
        <v>0</v>
      </c>
      <c r="I116" s="50">
        <v>20730</v>
      </c>
      <c r="J116" s="50">
        <v>830</v>
      </c>
      <c r="K116" s="50">
        <v>0</v>
      </c>
      <c r="L116" s="50">
        <v>830</v>
      </c>
      <c r="M116" s="50">
        <v>6000</v>
      </c>
      <c r="N116" s="50">
        <v>0</v>
      </c>
      <c r="O116" s="50">
        <v>6000</v>
      </c>
      <c r="P116" s="50">
        <v>10000</v>
      </c>
      <c r="Q116" s="50">
        <v>0</v>
      </c>
      <c r="R116" s="50">
        <v>10000</v>
      </c>
      <c r="S116" s="50">
        <v>3900</v>
      </c>
      <c r="T116" s="50">
        <v>0</v>
      </c>
      <c r="U116" s="50">
        <v>3900</v>
      </c>
    </row>
    <row r="117" spans="1:21" s="51" customFormat="1" ht="47.25">
      <c r="A117" s="16" t="s">
        <v>110</v>
      </c>
      <c r="B117" s="38" t="s">
        <v>116</v>
      </c>
      <c r="C117" s="49">
        <v>2203.9</v>
      </c>
      <c r="D117" s="50">
        <v>2203.9</v>
      </c>
      <c r="E117" s="50">
        <f t="shared" si="4"/>
        <v>0</v>
      </c>
      <c r="F117" s="50">
        <v>0</v>
      </c>
      <c r="G117" s="50">
        <f t="shared" si="6"/>
        <v>0</v>
      </c>
      <c r="H117" s="50">
        <f t="shared" si="5"/>
        <v>0</v>
      </c>
      <c r="I117" s="50">
        <v>2203.9</v>
      </c>
      <c r="J117" s="50">
        <v>0</v>
      </c>
      <c r="K117" s="50">
        <v>0</v>
      </c>
      <c r="L117" s="50">
        <v>0</v>
      </c>
      <c r="M117" s="50">
        <v>2203.9</v>
      </c>
      <c r="N117" s="50">
        <v>0</v>
      </c>
      <c r="O117" s="50">
        <v>2203.9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</row>
    <row r="118" spans="1:21" s="51" customFormat="1" ht="15.75">
      <c r="A118" s="16" t="s">
        <v>110</v>
      </c>
      <c r="B118" s="38" t="s">
        <v>117</v>
      </c>
      <c r="C118" s="49">
        <v>18836.5</v>
      </c>
      <c r="D118" s="50">
        <v>18836.5</v>
      </c>
      <c r="E118" s="50">
        <f t="shared" si="4"/>
        <v>0</v>
      </c>
      <c r="F118" s="50">
        <v>-7468</v>
      </c>
      <c r="G118" s="50">
        <f t="shared" si="6"/>
        <v>-7468</v>
      </c>
      <c r="H118" s="50">
        <f t="shared" si="5"/>
        <v>-7468</v>
      </c>
      <c r="I118" s="50">
        <v>11368.5</v>
      </c>
      <c r="J118" s="50">
        <v>7500</v>
      </c>
      <c r="K118" s="50">
        <v>-7468</v>
      </c>
      <c r="L118" s="50">
        <v>32</v>
      </c>
      <c r="M118" s="50">
        <v>6500</v>
      </c>
      <c r="N118" s="50">
        <v>0</v>
      </c>
      <c r="O118" s="50">
        <v>6500</v>
      </c>
      <c r="P118" s="50">
        <v>4836.5</v>
      </c>
      <c r="Q118" s="50">
        <v>0</v>
      </c>
      <c r="R118" s="50">
        <v>4836.5</v>
      </c>
      <c r="S118" s="50">
        <v>0</v>
      </c>
      <c r="T118" s="50">
        <v>0</v>
      </c>
      <c r="U118" s="50">
        <v>0</v>
      </c>
    </row>
    <row r="119" spans="1:21" s="51" customFormat="1" ht="31.5">
      <c r="A119" s="16" t="s">
        <v>110</v>
      </c>
      <c r="B119" s="38" t="s">
        <v>118</v>
      </c>
      <c r="C119" s="49">
        <v>47427.6</v>
      </c>
      <c r="D119" s="50">
        <v>47427.6</v>
      </c>
      <c r="E119" s="50">
        <f t="shared" si="4"/>
        <v>0</v>
      </c>
      <c r="F119" s="50">
        <v>2425.59</v>
      </c>
      <c r="G119" s="50">
        <f t="shared" si="6"/>
        <v>2425.59</v>
      </c>
      <c r="H119" s="50">
        <f t="shared" si="5"/>
        <v>2425.590000000004</v>
      </c>
      <c r="I119" s="50">
        <v>49853.19</v>
      </c>
      <c r="J119" s="50">
        <v>19556.1</v>
      </c>
      <c r="K119" s="50">
        <v>2425.59</v>
      </c>
      <c r="L119" s="50">
        <v>21981.69</v>
      </c>
      <c r="M119" s="50">
        <v>8810</v>
      </c>
      <c r="N119" s="50">
        <v>0</v>
      </c>
      <c r="O119" s="50">
        <v>8810</v>
      </c>
      <c r="P119" s="50">
        <v>6443.6</v>
      </c>
      <c r="Q119" s="50">
        <v>0</v>
      </c>
      <c r="R119" s="50">
        <v>6443.6</v>
      </c>
      <c r="S119" s="50">
        <v>12617.9</v>
      </c>
      <c r="T119" s="50">
        <v>0</v>
      </c>
      <c r="U119" s="50">
        <v>12617.9</v>
      </c>
    </row>
    <row r="120" spans="1:21" s="51" customFormat="1" ht="15.75">
      <c r="A120" s="16" t="s">
        <v>110</v>
      </c>
      <c r="B120" s="38" t="s">
        <v>119</v>
      </c>
      <c r="C120" s="49">
        <v>8185.1</v>
      </c>
      <c r="D120" s="50">
        <v>8185.1</v>
      </c>
      <c r="E120" s="50">
        <f t="shared" si="4"/>
        <v>0</v>
      </c>
      <c r="F120" s="50">
        <v>0</v>
      </c>
      <c r="G120" s="50">
        <f t="shared" si="6"/>
        <v>0</v>
      </c>
      <c r="H120" s="50">
        <f t="shared" si="5"/>
        <v>0</v>
      </c>
      <c r="I120" s="50">
        <v>8185.1</v>
      </c>
      <c r="J120" s="50">
        <v>360</v>
      </c>
      <c r="K120" s="50">
        <v>0</v>
      </c>
      <c r="L120" s="50">
        <v>360</v>
      </c>
      <c r="M120" s="50">
        <v>2904</v>
      </c>
      <c r="N120" s="50">
        <v>0</v>
      </c>
      <c r="O120" s="50">
        <v>2904</v>
      </c>
      <c r="P120" s="50">
        <v>4231.1</v>
      </c>
      <c r="Q120" s="50">
        <v>0</v>
      </c>
      <c r="R120" s="50">
        <v>4231.1</v>
      </c>
      <c r="S120" s="50">
        <v>690</v>
      </c>
      <c r="T120" s="50">
        <v>0</v>
      </c>
      <c r="U120" s="50">
        <v>690</v>
      </c>
    </row>
    <row r="121" spans="1:21" s="51" customFormat="1" ht="31.5">
      <c r="A121" s="16" t="s">
        <v>110</v>
      </c>
      <c r="B121" s="38" t="s">
        <v>120</v>
      </c>
      <c r="C121" s="49">
        <v>2432.8</v>
      </c>
      <c r="D121" s="50">
        <v>2432.8</v>
      </c>
      <c r="E121" s="50">
        <f t="shared" si="4"/>
        <v>0</v>
      </c>
      <c r="F121" s="50">
        <v>-803.2</v>
      </c>
      <c r="G121" s="50">
        <f t="shared" si="6"/>
        <v>-803.2</v>
      </c>
      <c r="H121" s="50">
        <f t="shared" si="5"/>
        <v>-803.2000000000003</v>
      </c>
      <c r="I121" s="50">
        <v>1629.6</v>
      </c>
      <c r="J121" s="50">
        <v>930.9</v>
      </c>
      <c r="K121" s="50">
        <v>-803.2</v>
      </c>
      <c r="L121" s="50">
        <v>127.7</v>
      </c>
      <c r="M121" s="50">
        <v>469.7</v>
      </c>
      <c r="N121" s="50">
        <v>0</v>
      </c>
      <c r="O121" s="50">
        <v>469.7</v>
      </c>
      <c r="P121" s="50">
        <v>377.7</v>
      </c>
      <c r="Q121" s="50">
        <v>0</v>
      </c>
      <c r="R121" s="50">
        <v>377.7</v>
      </c>
      <c r="S121" s="50">
        <v>654.5</v>
      </c>
      <c r="T121" s="50">
        <v>0</v>
      </c>
      <c r="U121" s="50">
        <v>654.5</v>
      </c>
    </row>
    <row r="122" spans="1:21" s="51" customFormat="1" ht="47.25">
      <c r="A122" s="16" t="s">
        <v>110</v>
      </c>
      <c r="B122" s="38" t="s">
        <v>121</v>
      </c>
      <c r="C122" s="49"/>
      <c r="D122" s="50">
        <v>0</v>
      </c>
      <c r="E122" s="50">
        <f t="shared" si="4"/>
        <v>0</v>
      </c>
      <c r="F122" s="50">
        <v>495</v>
      </c>
      <c r="G122" s="50">
        <f t="shared" si="6"/>
        <v>495</v>
      </c>
      <c r="H122" s="50">
        <f t="shared" si="5"/>
        <v>495</v>
      </c>
      <c r="I122" s="50">
        <v>495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495</v>
      </c>
      <c r="R122" s="50">
        <v>495</v>
      </c>
      <c r="S122" s="50">
        <v>0</v>
      </c>
      <c r="T122" s="50">
        <v>0</v>
      </c>
      <c r="U122" s="50">
        <v>0</v>
      </c>
    </row>
    <row r="123" spans="1:21" s="51" customFormat="1" ht="15.75">
      <c r="A123" s="16" t="s">
        <v>110</v>
      </c>
      <c r="B123" s="38" t="s">
        <v>122</v>
      </c>
      <c r="C123" s="49"/>
      <c r="D123" s="50">
        <v>0</v>
      </c>
      <c r="E123" s="50">
        <f t="shared" si="4"/>
        <v>0</v>
      </c>
      <c r="F123" s="50">
        <v>550</v>
      </c>
      <c r="G123" s="50">
        <f t="shared" si="6"/>
        <v>550</v>
      </c>
      <c r="H123" s="50">
        <f t="shared" si="5"/>
        <v>550</v>
      </c>
      <c r="I123" s="50">
        <v>550</v>
      </c>
      <c r="J123" s="50">
        <v>0</v>
      </c>
      <c r="K123" s="50">
        <v>550</v>
      </c>
      <c r="L123" s="50">
        <v>550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</row>
    <row r="124" spans="1:21" s="51" customFormat="1" ht="15.75">
      <c r="A124" s="16" t="s">
        <v>110</v>
      </c>
      <c r="B124" s="38" t="s">
        <v>343</v>
      </c>
      <c r="C124" s="49"/>
      <c r="D124" s="50">
        <v>0</v>
      </c>
      <c r="E124" s="50">
        <f t="shared" si="4"/>
        <v>0</v>
      </c>
      <c r="F124" s="50">
        <v>1800</v>
      </c>
      <c r="G124" s="50">
        <f t="shared" si="6"/>
        <v>1800</v>
      </c>
      <c r="H124" s="50">
        <f t="shared" si="5"/>
        <v>1800</v>
      </c>
      <c r="I124" s="50">
        <v>1800</v>
      </c>
      <c r="J124" s="50">
        <v>0</v>
      </c>
      <c r="K124" s="50">
        <v>1800</v>
      </c>
      <c r="L124" s="50">
        <v>1800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</row>
    <row r="125" spans="1:21" s="51" customFormat="1" ht="15.75">
      <c r="A125" s="16" t="s">
        <v>110</v>
      </c>
      <c r="B125" s="38" t="s">
        <v>123</v>
      </c>
      <c r="C125" s="49"/>
      <c r="D125" s="50">
        <v>0</v>
      </c>
      <c r="E125" s="50">
        <f t="shared" si="4"/>
        <v>0</v>
      </c>
      <c r="F125" s="50">
        <v>3800</v>
      </c>
      <c r="G125" s="50">
        <f t="shared" si="6"/>
        <v>3800</v>
      </c>
      <c r="H125" s="50">
        <f t="shared" si="5"/>
        <v>3800</v>
      </c>
      <c r="I125" s="50">
        <v>3800</v>
      </c>
      <c r="J125" s="50">
        <v>0</v>
      </c>
      <c r="K125" s="50">
        <v>3800</v>
      </c>
      <c r="L125" s="50">
        <v>3800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</row>
    <row r="126" spans="1:21" s="51" customFormat="1" ht="15.75">
      <c r="A126" s="16" t="s">
        <v>110</v>
      </c>
      <c r="B126" s="38" t="s">
        <v>124</v>
      </c>
      <c r="C126" s="49"/>
      <c r="D126" s="50">
        <v>0</v>
      </c>
      <c r="E126" s="50">
        <f t="shared" si="4"/>
        <v>0</v>
      </c>
      <c r="F126" s="50">
        <v>2000</v>
      </c>
      <c r="G126" s="50">
        <f t="shared" si="6"/>
        <v>2000</v>
      </c>
      <c r="H126" s="50">
        <f t="shared" si="5"/>
        <v>2000</v>
      </c>
      <c r="I126" s="50">
        <v>2000</v>
      </c>
      <c r="J126" s="50">
        <v>0</v>
      </c>
      <c r="K126" s="50">
        <v>2000</v>
      </c>
      <c r="L126" s="50">
        <v>2000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</row>
    <row r="127" spans="1:21" s="51" customFormat="1" ht="15.75">
      <c r="A127" s="16" t="s">
        <v>110</v>
      </c>
      <c r="B127" s="38" t="s">
        <v>125</v>
      </c>
      <c r="C127" s="49"/>
      <c r="D127" s="50">
        <v>0</v>
      </c>
      <c r="E127" s="50">
        <f t="shared" si="4"/>
        <v>0</v>
      </c>
      <c r="F127" s="50">
        <v>78</v>
      </c>
      <c r="G127" s="50">
        <f t="shared" si="6"/>
        <v>78</v>
      </c>
      <c r="H127" s="50">
        <f t="shared" si="5"/>
        <v>78</v>
      </c>
      <c r="I127" s="50">
        <v>78</v>
      </c>
      <c r="J127" s="50">
        <v>0</v>
      </c>
      <c r="K127" s="50">
        <v>78</v>
      </c>
      <c r="L127" s="50">
        <v>78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</row>
    <row r="128" spans="1:21" s="51" customFormat="1" ht="15.75">
      <c r="A128" s="16" t="s">
        <v>110</v>
      </c>
      <c r="B128" s="38" t="s">
        <v>126</v>
      </c>
      <c r="C128" s="49"/>
      <c r="D128" s="50">
        <v>0</v>
      </c>
      <c r="E128" s="50">
        <f t="shared" si="4"/>
        <v>0</v>
      </c>
      <c r="F128" s="50">
        <v>1230</v>
      </c>
      <c r="G128" s="50">
        <f t="shared" si="6"/>
        <v>1230</v>
      </c>
      <c r="H128" s="50">
        <f t="shared" si="5"/>
        <v>1230</v>
      </c>
      <c r="I128" s="50">
        <v>1230</v>
      </c>
      <c r="J128" s="50">
        <v>0</v>
      </c>
      <c r="K128" s="50">
        <v>1230</v>
      </c>
      <c r="L128" s="50">
        <v>1230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</row>
    <row r="129" spans="1:21" s="51" customFormat="1" ht="15.75">
      <c r="A129" s="18" t="s">
        <v>127</v>
      </c>
      <c r="B129" s="39" t="s">
        <v>76</v>
      </c>
      <c r="C129" s="52">
        <v>8600</v>
      </c>
      <c r="D129" s="53">
        <v>337718.55</v>
      </c>
      <c r="E129" s="50">
        <f t="shared" si="4"/>
        <v>329118.55</v>
      </c>
      <c r="F129" s="53">
        <v>22799.38</v>
      </c>
      <c r="G129" s="50">
        <f t="shared" si="6"/>
        <v>351917.93</v>
      </c>
      <c r="H129" s="53">
        <f t="shared" si="5"/>
        <v>351917.93</v>
      </c>
      <c r="I129" s="53">
        <v>360517.93</v>
      </c>
      <c r="J129" s="53">
        <v>95662.5</v>
      </c>
      <c r="K129" s="53">
        <v>22936.38</v>
      </c>
      <c r="L129" s="53">
        <v>118598.88</v>
      </c>
      <c r="M129" s="53">
        <v>83657.1</v>
      </c>
      <c r="N129" s="53">
        <v>114.2</v>
      </c>
      <c r="O129" s="53">
        <v>83771.3</v>
      </c>
      <c r="P129" s="53">
        <v>72459.1</v>
      </c>
      <c r="Q129" s="53">
        <v>31.7</v>
      </c>
      <c r="R129" s="53">
        <v>72490.8</v>
      </c>
      <c r="S129" s="53">
        <v>85939.85</v>
      </c>
      <c r="T129" s="53">
        <v>-282.9</v>
      </c>
      <c r="U129" s="53">
        <v>85656.95</v>
      </c>
    </row>
    <row r="130" spans="1:21" s="51" customFormat="1" ht="15.75">
      <c r="A130" s="16" t="s">
        <v>127</v>
      </c>
      <c r="B130" s="38" t="s">
        <v>128</v>
      </c>
      <c r="C130" s="49"/>
      <c r="D130" s="50">
        <v>39171</v>
      </c>
      <c r="E130" s="50">
        <f t="shared" si="4"/>
        <v>39171</v>
      </c>
      <c r="F130" s="50">
        <v>0</v>
      </c>
      <c r="G130" s="50">
        <f t="shared" si="6"/>
        <v>39171</v>
      </c>
      <c r="H130" s="50">
        <f t="shared" si="5"/>
        <v>39171</v>
      </c>
      <c r="I130" s="50">
        <v>39171</v>
      </c>
      <c r="J130" s="50">
        <v>4500</v>
      </c>
      <c r="K130" s="50">
        <v>0</v>
      </c>
      <c r="L130" s="50">
        <v>4500</v>
      </c>
      <c r="M130" s="50">
        <v>11900</v>
      </c>
      <c r="N130" s="50">
        <v>0</v>
      </c>
      <c r="O130" s="50">
        <v>11900</v>
      </c>
      <c r="P130" s="50">
        <v>18271</v>
      </c>
      <c r="Q130" s="50">
        <v>0</v>
      </c>
      <c r="R130" s="50">
        <v>18271</v>
      </c>
      <c r="S130" s="50">
        <v>4500</v>
      </c>
      <c r="T130" s="50">
        <v>0</v>
      </c>
      <c r="U130" s="50">
        <v>4500</v>
      </c>
    </row>
    <row r="131" spans="1:21" s="51" customFormat="1" ht="31.5">
      <c r="A131" s="16" t="s">
        <v>127</v>
      </c>
      <c r="B131" s="38" t="s">
        <v>129</v>
      </c>
      <c r="C131" s="49">
        <v>4000</v>
      </c>
      <c r="D131" s="50">
        <v>4000</v>
      </c>
      <c r="E131" s="50">
        <f t="shared" si="4"/>
        <v>0</v>
      </c>
      <c r="F131" s="50">
        <v>0</v>
      </c>
      <c r="G131" s="50">
        <f t="shared" si="6"/>
        <v>0</v>
      </c>
      <c r="H131" s="50">
        <f t="shared" si="5"/>
        <v>0</v>
      </c>
      <c r="I131" s="50">
        <v>4000</v>
      </c>
      <c r="J131" s="50">
        <v>0</v>
      </c>
      <c r="K131" s="50">
        <v>0</v>
      </c>
      <c r="L131" s="50">
        <v>0</v>
      </c>
      <c r="M131" s="50">
        <v>2150</v>
      </c>
      <c r="N131" s="50">
        <v>0</v>
      </c>
      <c r="O131" s="50">
        <v>2150</v>
      </c>
      <c r="P131" s="50">
        <v>1000</v>
      </c>
      <c r="Q131" s="50">
        <v>0</v>
      </c>
      <c r="R131" s="50">
        <v>1000</v>
      </c>
      <c r="S131" s="50">
        <v>850</v>
      </c>
      <c r="T131" s="50">
        <v>0</v>
      </c>
      <c r="U131" s="50">
        <v>850</v>
      </c>
    </row>
    <row r="132" spans="1:21" s="51" customFormat="1" ht="31.5">
      <c r="A132" s="16" t="s">
        <v>127</v>
      </c>
      <c r="B132" s="38" t="s">
        <v>130</v>
      </c>
      <c r="C132" s="49"/>
      <c r="D132" s="50">
        <v>6911</v>
      </c>
      <c r="E132" s="50">
        <f t="shared" si="4"/>
        <v>6911</v>
      </c>
      <c r="F132" s="50">
        <v>0</v>
      </c>
      <c r="G132" s="50">
        <f t="shared" si="6"/>
        <v>6911</v>
      </c>
      <c r="H132" s="50">
        <f t="shared" si="5"/>
        <v>6911</v>
      </c>
      <c r="I132" s="50">
        <v>6911</v>
      </c>
      <c r="J132" s="50">
        <v>6911</v>
      </c>
      <c r="K132" s="50">
        <v>0</v>
      </c>
      <c r="L132" s="50">
        <v>6911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</row>
    <row r="133" spans="1:21" s="51" customFormat="1" ht="15.75">
      <c r="A133" s="16" t="s">
        <v>127</v>
      </c>
      <c r="B133" s="38" t="s">
        <v>131</v>
      </c>
      <c r="C133" s="49"/>
      <c r="D133" s="50">
        <v>5552</v>
      </c>
      <c r="E133" s="50">
        <f t="shared" si="4"/>
        <v>5552</v>
      </c>
      <c r="F133" s="50">
        <v>0</v>
      </c>
      <c r="G133" s="50">
        <f t="shared" si="6"/>
        <v>5552</v>
      </c>
      <c r="H133" s="50">
        <f t="shared" si="5"/>
        <v>5552</v>
      </c>
      <c r="I133" s="50">
        <v>5552</v>
      </c>
      <c r="J133" s="50">
        <v>0</v>
      </c>
      <c r="K133" s="50">
        <v>0</v>
      </c>
      <c r="L133" s="50">
        <v>0</v>
      </c>
      <c r="M133" s="50">
        <v>2000</v>
      </c>
      <c r="N133" s="50">
        <v>0</v>
      </c>
      <c r="O133" s="50">
        <v>2000</v>
      </c>
      <c r="P133" s="50">
        <v>3552</v>
      </c>
      <c r="Q133" s="50">
        <v>0</v>
      </c>
      <c r="R133" s="50">
        <v>3552</v>
      </c>
      <c r="S133" s="50">
        <v>0</v>
      </c>
      <c r="T133" s="50">
        <v>0</v>
      </c>
      <c r="U133" s="50">
        <v>0</v>
      </c>
    </row>
    <row r="134" spans="1:21" s="51" customFormat="1" ht="47.25">
      <c r="A134" s="16" t="s">
        <v>127</v>
      </c>
      <c r="B134" s="38" t="s">
        <v>132</v>
      </c>
      <c r="C134" s="49">
        <v>4600</v>
      </c>
      <c r="D134" s="50">
        <v>4600</v>
      </c>
      <c r="E134" s="50">
        <f t="shared" si="4"/>
        <v>0</v>
      </c>
      <c r="F134" s="50">
        <v>0</v>
      </c>
      <c r="G134" s="50">
        <f t="shared" si="6"/>
        <v>0</v>
      </c>
      <c r="H134" s="50">
        <f t="shared" si="5"/>
        <v>0</v>
      </c>
      <c r="I134" s="50">
        <v>4600</v>
      </c>
      <c r="J134" s="50">
        <v>1150</v>
      </c>
      <c r="K134" s="50">
        <v>0</v>
      </c>
      <c r="L134" s="50">
        <v>1150</v>
      </c>
      <c r="M134" s="50">
        <v>1150</v>
      </c>
      <c r="N134" s="50">
        <v>0</v>
      </c>
      <c r="O134" s="50">
        <v>1150</v>
      </c>
      <c r="P134" s="50">
        <v>1150</v>
      </c>
      <c r="Q134" s="50">
        <v>0</v>
      </c>
      <c r="R134" s="50">
        <v>1150</v>
      </c>
      <c r="S134" s="50">
        <v>1150</v>
      </c>
      <c r="T134" s="50">
        <v>0</v>
      </c>
      <c r="U134" s="50">
        <v>1150</v>
      </c>
    </row>
    <row r="135" spans="1:21" s="51" customFormat="1" ht="31.5">
      <c r="A135" s="16" t="s">
        <v>127</v>
      </c>
      <c r="B135" s="38" t="s">
        <v>133</v>
      </c>
      <c r="C135" s="49"/>
      <c r="D135" s="50">
        <v>44000</v>
      </c>
      <c r="E135" s="50">
        <f t="shared" si="4"/>
        <v>44000</v>
      </c>
      <c r="F135" s="50">
        <v>0</v>
      </c>
      <c r="G135" s="50">
        <f t="shared" si="6"/>
        <v>44000</v>
      </c>
      <c r="H135" s="50">
        <f t="shared" si="5"/>
        <v>44000</v>
      </c>
      <c r="I135" s="50">
        <v>44000</v>
      </c>
      <c r="J135" s="50">
        <v>14000</v>
      </c>
      <c r="K135" s="50">
        <v>0</v>
      </c>
      <c r="L135" s="50">
        <v>14000</v>
      </c>
      <c r="M135" s="50">
        <v>10000</v>
      </c>
      <c r="N135" s="50">
        <v>0</v>
      </c>
      <c r="O135" s="50">
        <v>10000</v>
      </c>
      <c r="P135" s="50">
        <v>10000</v>
      </c>
      <c r="Q135" s="50">
        <v>0</v>
      </c>
      <c r="R135" s="50">
        <v>10000</v>
      </c>
      <c r="S135" s="50">
        <v>10000</v>
      </c>
      <c r="T135" s="50">
        <v>0</v>
      </c>
      <c r="U135" s="50">
        <v>10000</v>
      </c>
    </row>
    <row r="136" spans="1:21" s="51" customFormat="1" ht="15.75">
      <c r="A136" s="16" t="s">
        <v>127</v>
      </c>
      <c r="B136" s="38" t="s">
        <v>134</v>
      </c>
      <c r="C136" s="49"/>
      <c r="D136" s="50">
        <v>63900</v>
      </c>
      <c r="E136" s="50">
        <f t="shared" si="4"/>
        <v>63900</v>
      </c>
      <c r="F136" s="50">
        <v>0</v>
      </c>
      <c r="G136" s="50">
        <f t="shared" si="6"/>
        <v>63900</v>
      </c>
      <c r="H136" s="50">
        <f t="shared" si="5"/>
        <v>63900</v>
      </c>
      <c r="I136" s="50">
        <v>63900</v>
      </c>
      <c r="J136" s="50">
        <v>21219.5</v>
      </c>
      <c r="K136" s="50">
        <v>0</v>
      </c>
      <c r="L136" s="50">
        <v>21219.5</v>
      </c>
      <c r="M136" s="50">
        <v>15000</v>
      </c>
      <c r="N136" s="50">
        <v>0</v>
      </c>
      <c r="O136" s="50">
        <v>15000</v>
      </c>
      <c r="P136" s="50">
        <v>12680.5</v>
      </c>
      <c r="Q136" s="50">
        <v>0</v>
      </c>
      <c r="R136" s="50">
        <v>12680.5</v>
      </c>
      <c r="S136" s="50">
        <v>15000</v>
      </c>
      <c r="T136" s="50">
        <v>0</v>
      </c>
      <c r="U136" s="50">
        <v>15000</v>
      </c>
    </row>
    <row r="137" spans="1:21" s="51" customFormat="1" ht="15.75">
      <c r="A137" s="16" t="s">
        <v>127</v>
      </c>
      <c r="B137" s="38" t="s">
        <v>135</v>
      </c>
      <c r="C137" s="67"/>
      <c r="D137" s="50">
        <v>45000</v>
      </c>
      <c r="E137" s="50">
        <f t="shared" si="4"/>
        <v>45000</v>
      </c>
      <c r="F137" s="50">
        <v>35000</v>
      </c>
      <c r="G137" s="50">
        <f t="shared" si="6"/>
        <v>80000</v>
      </c>
      <c r="H137" s="50">
        <f t="shared" si="5"/>
        <v>80000</v>
      </c>
      <c r="I137" s="50">
        <v>80000</v>
      </c>
      <c r="J137" s="50">
        <v>20000</v>
      </c>
      <c r="K137" s="50">
        <v>35000</v>
      </c>
      <c r="L137" s="50">
        <v>55000</v>
      </c>
      <c r="M137" s="50">
        <v>10000</v>
      </c>
      <c r="N137" s="50">
        <v>0</v>
      </c>
      <c r="O137" s="50">
        <v>10000</v>
      </c>
      <c r="P137" s="50">
        <v>5000</v>
      </c>
      <c r="Q137" s="50">
        <v>0</v>
      </c>
      <c r="R137" s="50">
        <v>5000</v>
      </c>
      <c r="S137" s="50">
        <v>10000</v>
      </c>
      <c r="T137" s="50">
        <v>0</v>
      </c>
      <c r="U137" s="50">
        <v>10000</v>
      </c>
    </row>
    <row r="138" spans="1:21" s="51" customFormat="1" ht="31.5" hidden="1">
      <c r="A138" s="16" t="s">
        <v>127</v>
      </c>
      <c r="B138" s="38" t="s">
        <v>136</v>
      </c>
      <c r="C138" s="67"/>
      <c r="D138" s="50">
        <v>35000</v>
      </c>
      <c r="E138" s="50">
        <f t="shared" si="4"/>
        <v>35000</v>
      </c>
      <c r="F138" s="50">
        <v>-35000</v>
      </c>
      <c r="G138" s="50">
        <f t="shared" si="6"/>
        <v>0</v>
      </c>
      <c r="H138" s="50">
        <f t="shared" si="5"/>
        <v>0</v>
      </c>
      <c r="I138" s="50">
        <v>0</v>
      </c>
      <c r="J138" s="50">
        <v>0</v>
      </c>
      <c r="K138" s="50">
        <v>-35000</v>
      </c>
      <c r="L138" s="50">
        <v>-35000</v>
      </c>
      <c r="M138" s="50">
        <v>10000</v>
      </c>
      <c r="N138" s="50">
        <v>0</v>
      </c>
      <c r="O138" s="50">
        <v>10000</v>
      </c>
      <c r="P138" s="50">
        <v>7680.5</v>
      </c>
      <c r="Q138" s="50">
        <v>0</v>
      </c>
      <c r="R138" s="50">
        <v>7680.5</v>
      </c>
      <c r="S138" s="50">
        <v>17319.5</v>
      </c>
      <c r="T138" s="50">
        <v>0</v>
      </c>
      <c r="U138" s="50">
        <v>17319.5</v>
      </c>
    </row>
    <row r="139" spans="1:21" s="51" customFormat="1" ht="31.5">
      <c r="A139" s="16" t="s">
        <v>127</v>
      </c>
      <c r="B139" s="38" t="s">
        <v>137</v>
      </c>
      <c r="C139" s="67"/>
      <c r="D139" s="50">
        <v>27900</v>
      </c>
      <c r="E139" s="50">
        <f t="shared" si="4"/>
        <v>27900</v>
      </c>
      <c r="F139" s="50">
        <v>-1380</v>
      </c>
      <c r="G139" s="50">
        <f t="shared" si="6"/>
        <v>26520</v>
      </c>
      <c r="H139" s="50">
        <f t="shared" si="5"/>
        <v>26520</v>
      </c>
      <c r="I139" s="50">
        <v>26520</v>
      </c>
      <c r="J139" s="50">
        <v>7000</v>
      </c>
      <c r="K139" s="50">
        <v>-1380</v>
      </c>
      <c r="L139" s="50">
        <v>5620</v>
      </c>
      <c r="M139" s="50">
        <v>6900</v>
      </c>
      <c r="N139" s="50">
        <v>0</v>
      </c>
      <c r="O139" s="50">
        <v>6900</v>
      </c>
      <c r="P139" s="50">
        <v>7000</v>
      </c>
      <c r="Q139" s="50">
        <v>0</v>
      </c>
      <c r="R139" s="50">
        <v>7000</v>
      </c>
      <c r="S139" s="50">
        <v>7000</v>
      </c>
      <c r="T139" s="50">
        <v>0</v>
      </c>
      <c r="U139" s="50">
        <v>7000</v>
      </c>
    </row>
    <row r="140" spans="1:21" s="51" customFormat="1" ht="15.75">
      <c r="A140" s="16" t="s">
        <v>127</v>
      </c>
      <c r="B140" s="38" t="s">
        <v>138</v>
      </c>
      <c r="C140" s="67"/>
      <c r="D140" s="50">
        <v>15000</v>
      </c>
      <c r="E140" s="50">
        <f t="shared" si="4"/>
        <v>15000</v>
      </c>
      <c r="F140" s="50">
        <v>0</v>
      </c>
      <c r="G140" s="50">
        <f t="shared" si="6"/>
        <v>15000</v>
      </c>
      <c r="H140" s="50">
        <f t="shared" si="5"/>
        <v>15000</v>
      </c>
      <c r="I140" s="50">
        <v>15000</v>
      </c>
      <c r="J140" s="50">
        <v>8000</v>
      </c>
      <c r="K140" s="50">
        <v>0</v>
      </c>
      <c r="L140" s="50">
        <v>8000</v>
      </c>
      <c r="M140" s="50">
        <v>4000</v>
      </c>
      <c r="N140" s="50">
        <v>0</v>
      </c>
      <c r="O140" s="50">
        <v>4000</v>
      </c>
      <c r="P140" s="50">
        <v>0</v>
      </c>
      <c r="Q140" s="50">
        <v>0</v>
      </c>
      <c r="R140" s="50">
        <v>0</v>
      </c>
      <c r="S140" s="50">
        <v>3000</v>
      </c>
      <c r="T140" s="50">
        <v>0</v>
      </c>
      <c r="U140" s="50">
        <v>3000</v>
      </c>
    </row>
    <row r="141" spans="1:21" s="51" customFormat="1" ht="31.5">
      <c r="A141" s="16" t="s">
        <v>127</v>
      </c>
      <c r="B141" s="38" t="s">
        <v>139</v>
      </c>
      <c r="C141" s="67"/>
      <c r="D141" s="50">
        <v>4000</v>
      </c>
      <c r="E141" s="50">
        <f t="shared" si="4"/>
        <v>4000</v>
      </c>
      <c r="F141" s="50">
        <v>0</v>
      </c>
      <c r="G141" s="50">
        <f t="shared" si="6"/>
        <v>4000</v>
      </c>
      <c r="H141" s="50">
        <f t="shared" si="5"/>
        <v>4000</v>
      </c>
      <c r="I141" s="50">
        <v>4000</v>
      </c>
      <c r="J141" s="50">
        <v>0</v>
      </c>
      <c r="K141" s="50">
        <v>0</v>
      </c>
      <c r="L141" s="50">
        <v>0</v>
      </c>
      <c r="M141" s="50">
        <v>4000</v>
      </c>
      <c r="N141" s="50">
        <v>0</v>
      </c>
      <c r="O141" s="50">
        <v>4000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</row>
    <row r="142" spans="1:21" s="51" customFormat="1" ht="15.75">
      <c r="A142" s="16" t="s">
        <v>127</v>
      </c>
      <c r="B142" s="38" t="s">
        <v>140</v>
      </c>
      <c r="C142" s="67"/>
      <c r="D142" s="50">
        <v>3000</v>
      </c>
      <c r="E142" s="50">
        <f t="shared" si="4"/>
        <v>3000</v>
      </c>
      <c r="F142" s="50">
        <v>0</v>
      </c>
      <c r="G142" s="50">
        <f t="shared" si="6"/>
        <v>3000</v>
      </c>
      <c r="H142" s="50">
        <f t="shared" si="5"/>
        <v>3000</v>
      </c>
      <c r="I142" s="50">
        <v>3000</v>
      </c>
      <c r="J142" s="50">
        <v>2000</v>
      </c>
      <c r="K142" s="50">
        <v>0</v>
      </c>
      <c r="L142" s="50">
        <v>2000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1000</v>
      </c>
      <c r="T142" s="50">
        <v>0</v>
      </c>
      <c r="U142" s="50">
        <v>1000</v>
      </c>
    </row>
    <row r="143" spans="1:21" s="51" customFormat="1" ht="31.5">
      <c r="A143" s="16" t="s">
        <v>127</v>
      </c>
      <c r="B143" s="38" t="s">
        <v>350</v>
      </c>
      <c r="C143" s="67"/>
      <c r="D143" s="50">
        <v>4700</v>
      </c>
      <c r="E143" s="50">
        <f t="shared" si="4"/>
        <v>4700</v>
      </c>
      <c r="F143" s="50">
        <v>0</v>
      </c>
      <c r="G143" s="50">
        <f t="shared" si="6"/>
        <v>4700</v>
      </c>
      <c r="H143" s="50">
        <f t="shared" si="5"/>
        <v>4700</v>
      </c>
      <c r="I143" s="50">
        <v>4700</v>
      </c>
      <c r="J143" s="50">
        <v>0</v>
      </c>
      <c r="K143" s="50">
        <v>0</v>
      </c>
      <c r="L143" s="50">
        <v>0</v>
      </c>
      <c r="M143" s="50">
        <v>1700</v>
      </c>
      <c r="N143" s="50">
        <v>0</v>
      </c>
      <c r="O143" s="50">
        <v>1700</v>
      </c>
      <c r="P143" s="50">
        <v>1247.7</v>
      </c>
      <c r="Q143" s="50">
        <v>0</v>
      </c>
      <c r="R143" s="50">
        <v>1247.7</v>
      </c>
      <c r="S143" s="50">
        <v>1752.3</v>
      </c>
      <c r="T143" s="50">
        <v>0</v>
      </c>
      <c r="U143" s="50">
        <v>1752.3</v>
      </c>
    </row>
    <row r="144" spans="1:21" s="51" customFormat="1" ht="31.5">
      <c r="A144" s="16" t="s">
        <v>127</v>
      </c>
      <c r="B144" s="38" t="s">
        <v>348</v>
      </c>
      <c r="C144" s="67"/>
      <c r="D144" s="50">
        <v>9000</v>
      </c>
      <c r="E144" s="50">
        <f t="shared" si="4"/>
        <v>9000</v>
      </c>
      <c r="F144" s="50">
        <v>3209</v>
      </c>
      <c r="G144" s="50">
        <f t="shared" si="6"/>
        <v>12209</v>
      </c>
      <c r="H144" s="50">
        <f t="shared" si="5"/>
        <v>12209</v>
      </c>
      <c r="I144" s="50">
        <v>12209</v>
      </c>
      <c r="J144" s="50">
        <v>2700</v>
      </c>
      <c r="K144" s="50">
        <v>3209</v>
      </c>
      <c r="L144" s="50">
        <v>5909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6300</v>
      </c>
      <c r="T144" s="50">
        <v>0</v>
      </c>
      <c r="U144" s="50">
        <v>6300</v>
      </c>
    </row>
    <row r="145" spans="1:21" s="51" customFormat="1" ht="15.75">
      <c r="A145" s="16" t="s">
        <v>127</v>
      </c>
      <c r="B145" s="38" t="s">
        <v>347</v>
      </c>
      <c r="C145" s="67"/>
      <c r="D145" s="50">
        <v>5000</v>
      </c>
      <c r="E145" s="50">
        <f t="shared" si="4"/>
        <v>5000</v>
      </c>
      <c r="F145" s="50">
        <v>0</v>
      </c>
      <c r="G145" s="50">
        <f t="shared" si="6"/>
        <v>5000</v>
      </c>
      <c r="H145" s="50">
        <f t="shared" si="5"/>
        <v>5000</v>
      </c>
      <c r="I145" s="50">
        <v>5000</v>
      </c>
      <c r="J145" s="50">
        <v>1500</v>
      </c>
      <c r="K145" s="50">
        <v>0</v>
      </c>
      <c r="L145" s="50">
        <v>1500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3500</v>
      </c>
      <c r="T145" s="50">
        <v>0</v>
      </c>
      <c r="U145" s="50">
        <v>3500</v>
      </c>
    </row>
    <row r="146" spans="1:21" s="51" customFormat="1" ht="15.75">
      <c r="A146" s="16" t="s">
        <v>127</v>
      </c>
      <c r="B146" s="38" t="s">
        <v>349</v>
      </c>
      <c r="C146" s="67"/>
      <c r="D146" s="50">
        <v>3000</v>
      </c>
      <c r="E146" s="50">
        <f t="shared" si="4"/>
        <v>3000</v>
      </c>
      <c r="F146" s="50">
        <v>0</v>
      </c>
      <c r="G146" s="50">
        <f t="shared" si="6"/>
        <v>3000</v>
      </c>
      <c r="H146" s="50">
        <f t="shared" si="5"/>
        <v>3000</v>
      </c>
      <c r="I146" s="50">
        <v>3000</v>
      </c>
      <c r="J146" s="50">
        <v>1000</v>
      </c>
      <c r="K146" s="50">
        <v>0</v>
      </c>
      <c r="L146" s="50">
        <v>1000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2000</v>
      </c>
      <c r="T146" s="50">
        <v>0</v>
      </c>
      <c r="U146" s="50">
        <v>2000</v>
      </c>
    </row>
    <row r="147" spans="1:21" s="51" customFormat="1" ht="31.5">
      <c r="A147" s="16" t="s">
        <v>127</v>
      </c>
      <c r="B147" s="38" t="s">
        <v>141</v>
      </c>
      <c r="C147" s="67"/>
      <c r="D147" s="50">
        <v>0</v>
      </c>
      <c r="E147" s="50">
        <f t="shared" si="4"/>
        <v>0</v>
      </c>
      <c r="F147" s="50">
        <v>4450</v>
      </c>
      <c r="G147" s="50">
        <f t="shared" si="6"/>
        <v>4450</v>
      </c>
      <c r="H147" s="50">
        <f t="shared" si="5"/>
        <v>4450</v>
      </c>
      <c r="I147" s="50">
        <v>4450</v>
      </c>
      <c r="J147" s="50">
        <v>0</v>
      </c>
      <c r="K147" s="50">
        <v>2993.7</v>
      </c>
      <c r="L147" s="50">
        <v>2993.7</v>
      </c>
      <c r="M147" s="50">
        <v>0</v>
      </c>
      <c r="N147" s="50">
        <v>726.7</v>
      </c>
      <c r="O147" s="50">
        <v>726.7</v>
      </c>
      <c r="P147" s="50">
        <v>0</v>
      </c>
      <c r="Q147" s="50">
        <v>400</v>
      </c>
      <c r="R147" s="50">
        <v>400</v>
      </c>
      <c r="S147" s="50">
        <v>0</v>
      </c>
      <c r="T147" s="50">
        <v>329.6</v>
      </c>
      <c r="U147" s="50">
        <v>329.6</v>
      </c>
    </row>
    <row r="148" spans="1:21" s="51" customFormat="1" ht="15.75">
      <c r="A148" s="16" t="s">
        <v>127</v>
      </c>
      <c r="B148" s="38" t="s">
        <v>142</v>
      </c>
      <c r="C148" s="67"/>
      <c r="D148" s="50">
        <v>17984.55</v>
      </c>
      <c r="E148" s="50">
        <f t="shared" si="4"/>
        <v>17984.55</v>
      </c>
      <c r="F148" s="50">
        <v>-892.7</v>
      </c>
      <c r="G148" s="50">
        <f t="shared" si="6"/>
        <v>17091.85</v>
      </c>
      <c r="H148" s="50">
        <f t="shared" si="5"/>
        <v>17091.85</v>
      </c>
      <c r="I148" s="50">
        <v>17091.85</v>
      </c>
      <c r="J148" s="50">
        <v>5682</v>
      </c>
      <c r="K148" s="50">
        <v>700.6</v>
      </c>
      <c r="L148" s="50">
        <v>6382.6</v>
      </c>
      <c r="M148" s="50">
        <v>4857.1</v>
      </c>
      <c r="N148" s="50">
        <v>-612.5</v>
      </c>
      <c r="O148" s="50">
        <v>4244.6</v>
      </c>
      <c r="P148" s="50">
        <v>4877.4</v>
      </c>
      <c r="Q148" s="50">
        <v>-368.3</v>
      </c>
      <c r="R148" s="50">
        <v>4509.1</v>
      </c>
      <c r="S148" s="50">
        <v>2568.05</v>
      </c>
      <c r="T148" s="50">
        <v>-612.5</v>
      </c>
      <c r="U148" s="50">
        <v>1955.55</v>
      </c>
    </row>
    <row r="149" spans="1:21" s="51" customFormat="1" ht="31.5">
      <c r="A149" s="16" t="s">
        <v>127</v>
      </c>
      <c r="B149" s="38" t="s">
        <v>143</v>
      </c>
      <c r="C149" s="67"/>
      <c r="D149" s="50">
        <v>0</v>
      </c>
      <c r="E149" s="50">
        <f aca="true" t="shared" si="7" ref="E149:E212">D149-C149</f>
        <v>0</v>
      </c>
      <c r="F149" s="50">
        <v>9533.89</v>
      </c>
      <c r="G149" s="50">
        <f t="shared" si="6"/>
        <v>9533.89</v>
      </c>
      <c r="H149" s="50">
        <f aca="true" t="shared" si="8" ref="H149:H212">I149-C149</f>
        <v>9533.89</v>
      </c>
      <c r="I149" s="50">
        <v>9533.89</v>
      </c>
      <c r="J149" s="50">
        <v>0</v>
      </c>
      <c r="K149" s="50">
        <v>9533.89</v>
      </c>
      <c r="L149" s="50">
        <v>9533.89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</row>
    <row r="150" spans="1:21" s="51" customFormat="1" ht="15.75">
      <c r="A150" s="16" t="s">
        <v>127</v>
      </c>
      <c r="B150" s="38" t="s">
        <v>144</v>
      </c>
      <c r="C150" s="67"/>
      <c r="D150" s="50">
        <v>0</v>
      </c>
      <c r="E150" s="50">
        <f t="shared" si="7"/>
        <v>0</v>
      </c>
      <c r="F150" s="50">
        <v>4967</v>
      </c>
      <c r="G150" s="50">
        <f t="shared" si="6"/>
        <v>4967</v>
      </c>
      <c r="H150" s="50">
        <f t="shared" si="8"/>
        <v>4967</v>
      </c>
      <c r="I150" s="50">
        <v>4967</v>
      </c>
      <c r="J150" s="50">
        <v>0</v>
      </c>
      <c r="K150" s="50">
        <v>4967</v>
      </c>
      <c r="L150" s="50">
        <v>4967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</row>
    <row r="151" spans="1:21" s="51" customFormat="1" ht="31.5">
      <c r="A151" s="16" t="s">
        <v>127</v>
      </c>
      <c r="B151" s="38" t="s">
        <v>145</v>
      </c>
      <c r="C151" s="67"/>
      <c r="D151" s="50">
        <v>0</v>
      </c>
      <c r="E151" s="50">
        <f t="shared" si="7"/>
        <v>0</v>
      </c>
      <c r="F151" s="50">
        <v>0.84</v>
      </c>
      <c r="G151" s="50">
        <f t="shared" si="6"/>
        <v>0.84</v>
      </c>
      <c r="H151" s="50">
        <f t="shared" si="8"/>
        <v>0.84</v>
      </c>
      <c r="I151" s="50">
        <v>0.84</v>
      </c>
      <c r="J151" s="50">
        <v>0</v>
      </c>
      <c r="K151" s="50">
        <v>0.84</v>
      </c>
      <c r="L151" s="50">
        <v>0.84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</row>
    <row r="152" spans="1:21" s="51" customFormat="1" ht="31.5">
      <c r="A152" s="16" t="s">
        <v>127</v>
      </c>
      <c r="B152" s="38" t="s">
        <v>146</v>
      </c>
      <c r="C152" s="49"/>
      <c r="D152" s="50">
        <v>0</v>
      </c>
      <c r="E152" s="50">
        <f t="shared" si="7"/>
        <v>0</v>
      </c>
      <c r="F152" s="50">
        <v>2569.35</v>
      </c>
      <c r="G152" s="50">
        <f t="shared" si="6"/>
        <v>2569.35</v>
      </c>
      <c r="H152" s="50">
        <f t="shared" si="8"/>
        <v>2569.35</v>
      </c>
      <c r="I152" s="50">
        <v>2569.35</v>
      </c>
      <c r="J152" s="50">
        <v>0</v>
      </c>
      <c r="K152" s="50">
        <v>2569.35</v>
      </c>
      <c r="L152" s="50">
        <v>2569.35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</row>
    <row r="153" spans="1:21" s="51" customFormat="1" ht="31.5">
      <c r="A153" s="16" t="s">
        <v>127</v>
      </c>
      <c r="B153" s="38" t="s">
        <v>147</v>
      </c>
      <c r="C153" s="49"/>
      <c r="D153" s="50">
        <v>0</v>
      </c>
      <c r="E153" s="50">
        <f t="shared" si="7"/>
        <v>0</v>
      </c>
      <c r="F153" s="50">
        <v>342</v>
      </c>
      <c r="G153" s="50">
        <f t="shared" si="6"/>
        <v>342</v>
      </c>
      <c r="H153" s="50">
        <f t="shared" si="8"/>
        <v>342</v>
      </c>
      <c r="I153" s="50">
        <v>342</v>
      </c>
      <c r="J153" s="50">
        <v>0</v>
      </c>
      <c r="K153" s="50">
        <v>342</v>
      </c>
      <c r="L153" s="50">
        <v>342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</row>
    <row r="154" spans="1:21" s="61" customFormat="1" ht="15.75" hidden="1">
      <c r="A154" s="21"/>
      <c r="B154" s="62"/>
      <c r="C154" s="59">
        <f>SUM(C160,C161,C162,C165,C166,C167,C168,C156)</f>
        <v>9420.59</v>
      </c>
      <c r="D154" s="59">
        <f>SUM(D160,D161,D162,D165,D166,D167,D168,D156)</f>
        <v>4254</v>
      </c>
      <c r="E154" s="59">
        <f>SUM(E160,E161,E162,E165,E166,E167,E168,E156)</f>
        <v>-5166.59</v>
      </c>
      <c r="F154" s="59">
        <f>SUM(F160,F161,F162,F165,F166,F167,F168)</f>
        <v>250</v>
      </c>
      <c r="G154" s="59">
        <f>SUM(G160,G161,G162,G165,G166,G167,G168,G156)</f>
        <v>-4916.59</v>
      </c>
      <c r="H154" s="50">
        <f t="shared" si="8"/>
        <v>-4916.59</v>
      </c>
      <c r="I154" s="59">
        <f>SUM(I160,I161,I162,I165,I166,I167,I168)</f>
        <v>4504</v>
      </c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</row>
    <row r="155" spans="1:21" s="51" customFormat="1" ht="15.75">
      <c r="A155" s="16" t="s">
        <v>148</v>
      </c>
      <c r="B155" s="38" t="s">
        <v>149</v>
      </c>
      <c r="C155" s="49">
        <v>9420.59</v>
      </c>
      <c r="D155" s="50">
        <v>4254</v>
      </c>
      <c r="E155" s="50">
        <f t="shared" si="7"/>
        <v>-5166.59</v>
      </c>
      <c r="F155" s="50">
        <v>250</v>
      </c>
      <c r="G155" s="50">
        <f t="shared" si="6"/>
        <v>-4916.59</v>
      </c>
      <c r="H155" s="50">
        <f t="shared" si="8"/>
        <v>-4916.59</v>
      </c>
      <c r="I155" s="50">
        <v>4504</v>
      </c>
      <c r="J155" s="50">
        <v>875</v>
      </c>
      <c r="K155" s="50">
        <v>250</v>
      </c>
      <c r="L155" s="50">
        <v>1125</v>
      </c>
      <c r="M155" s="50">
        <v>1446</v>
      </c>
      <c r="N155" s="50">
        <v>0</v>
      </c>
      <c r="O155" s="50">
        <v>1446</v>
      </c>
      <c r="P155" s="50">
        <v>1004</v>
      </c>
      <c r="Q155" s="50">
        <v>0</v>
      </c>
      <c r="R155" s="50">
        <v>1004</v>
      </c>
      <c r="S155" s="50">
        <v>929</v>
      </c>
      <c r="T155" s="50">
        <v>0</v>
      </c>
      <c r="U155" s="50">
        <v>929</v>
      </c>
    </row>
    <row r="156" spans="1:21" s="51" customFormat="1" ht="15.75">
      <c r="A156" s="18" t="s">
        <v>310</v>
      </c>
      <c r="B156" s="39" t="s">
        <v>75</v>
      </c>
      <c r="C156" s="52">
        <v>9420.59</v>
      </c>
      <c r="D156" s="53"/>
      <c r="E156" s="53">
        <f t="shared" si="7"/>
        <v>-9420.59</v>
      </c>
      <c r="F156" s="53"/>
      <c r="G156" s="53">
        <f t="shared" si="6"/>
        <v>-9420.59</v>
      </c>
      <c r="H156" s="53">
        <f t="shared" si="8"/>
        <v>-9420.59</v>
      </c>
      <c r="I156" s="53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</row>
    <row r="157" spans="1:21" s="51" customFormat="1" ht="15.75">
      <c r="A157" s="19" t="s">
        <v>310</v>
      </c>
      <c r="B157" s="64" t="s">
        <v>311</v>
      </c>
      <c r="C157" s="65">
        <v>6758.59</v>
      </c>
      <c r="D157" s="69"/>
      <c r="E157" s="50">
        <f t="shared" si="7"/>
        <v>-6758.59</v>
      </c>
      <c r="F157" s="69"/>
      <c r="G157" s="50">
        <f t="shared" si="6"/>
        <v>-6758.59</v>
      </c>
      <c r="H157" s="50">
        <f t="shared" si="8"/>
        <v>-6758.59</v>
      </c>
      <c r="I157" s="69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</row>
    <row r="158" spans="1:21" s="51" customFormat="1" ht="31.5">
      <c r="A158" s="19" t="s">
        <v>310</v>
      </c>
      <c r="B158" s="64" t="s">
        <v>321</v>
      </c>
      <c r="C158" s="65">
        <v>1542</v>
      </c>
      <c r="D158" s="69"/>
      <c r="E158" s="50">
        <f t="shared" si="7"/>
        <v>-1542</v>
      </c>
      <c r="F158" s="69"/>
      <c r="G158" s="50">
        <f t="shared" si="6"/>
        <v>-1542</v>
      </c>
      <c r="H158" s="50">
        <f t="shared" si="8"/>
        <v>-1542</v>
      </c>
      <c r="I158" s="69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</row>
    <row r="159" spans="1:21" s="51" customFormat="1" ht="47.25">
      <c r="A159" s="19" t="s">
        <v>310</v>
      </c>
      <c r="B159" s="64" t="s">
        <v>315</v>
      </c>
      <c r="C159" s="65">
        <v>1120</v>
      </c>
      <c r="D159" s="69"/>
      <c r="E159" s="50">
        <f t="shared" si="7"/>
        <v>-1120</v>
      </c>
      <c r="F159" s="69"/>
      <c r="G159" s="50">
        <f t="shared" si="6"/>
        <v>-1120</v>
      </c>
      <c r="H159" s="50">
        <f t="shared" si="8"/>
        <v>-1120</v>
      </c>
      <c r="I159" s="69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</row>
    <row r="160" spans="1:21" s="51" customFormat="1" ht="63">
      <c r="A160" s="18" t="s">
        <v>150</v>
      </c>
      <c r="B160" s="39" t="s">
        <v>151</v>
      </c>
      <c r="C160" s="52"/>
      <c r="D160" s="53">
        <v>360</v>
      </c>
      <c r="E160" s="53">
        <f t="shared" si="7"/>
        <v>360</v>
      </c>
      <c r="F160" s="53">
        <v>250</v>
      </c>
      <c r="G160" s="53">
        <f t="shared" si="6"/>
        <v>610</v>
      </c>
      <c r="H160" s="53">
        <f t="shared" si="8"/>
        <v>610</v>
      </c>
      <c r="I160" s="53">
        <v>610</v>
      </c>
      <c r="J160" s="53">
        <v>30</v>
      </c>
      <c r="K160" s="53">
        <v>250</v>
      </c>
      <c r="L160" s="53">
        <v>280</v>
      </c>
      <c r="M160" s="53">
        <v>140</v>
      </c>
      <c r="N160" s="53">
        <v>0</v>
      </c>
      <c r="O160" s="53">
        <v>140</v>
      </c>
      <c r="P160" s="53">
        <v>0</v>
      </c>
      <c r="Q160" s="53">
        <v>0</v>
      </c>
      <c r="R160" s="53">
        <v>0</v>
      </c>
      <c r="S160" s="53">
        <v>190</v>
      </c>
      <c r="T160" s="53">
        <v>0</v>
      </c>
      <c r="U160" s="53">
        <v>190</v>
      </c>
    </row>
    <row r="161" spans="1:21" s="51" customFormat="1" ht="78.75">
      <c r="A161" s="18" t="s">
        <v>150</v>
      </c>
      <c r="B161" s="39" t="s">
        <v>152</v>
      </c>
      <c r="C161" s="52"/>
      <c r="D161" s="53">
        <v>130</v>
      </c>
      <c r="E161" s="50">
        <f t="shared" si="7"/>
        <v>130</v>
      </c>
      <c r="F161" s="53">
        <v>0</v>
      </c>
      <c r="G161" s="50">
        <f t="shared" si="6"/>
        <v>130</v>
      </c>
      <c r="H161" s="53">
        <f t="shared" si="8"/>
        <v>130</v>
      </c>
      <c r="I161" s="53">
        <v>130</v>
      </c>
      <c r="J161" s="53">
        <v>20</v>
      </c>
      <c r="K161" s="53">
        <v>0</v>
      </c>
      <c r="L161" s="53">
        <v>20</v>
      </c>
      <c r="M161" s="53">
        <v>40</v>
      </c>
      <c r="N161" s="53">
        <v>0</v>
      </c>
      <c r="O161" s="53">
        <v>40</v>
      </c>
      <c r="P161" s="53">
        <v>70</v>
      </c>
      <c r="Q161" s="53">
        <v>0</v>
      </c>
      <c r="R161" s="53">
        <v>70</v>
      </c>
      <c r="S161" s="53">
        <v>0</v>
      </c>
      <c r="T161" s="53">
        <v>0</v>
      </c>
      <c r="U161" s="53">
        <v>0</v>
      </c>
    </row>
    <row r="162" spans="1:21" s="51" customFormat="1" ht="15.75">
      <c r="A162" s="18" t="s">
        <v>150</v>
      </c>
      <c r="B162" s="39" t="s">
        <v>75</v>
      </c>
      <c r="C162" s="52"/>
      <c r="D162" s="53">
        <v>2662</v>
      </c>
      <c r="E162" s="53">
        <f t="shared" si="7"/>
        <v>2662</v>
      </c>
      <c r="F162" s="53">
        <v>0</v>
      </c>
      <c r="G162" s="50">
        <f t="shared" si="6"/>
        <v>2662</v>
      </c>
      <c r="H162" s="53">
        <f t="shared" si="8"/>
        <v>2662</v>
      </c>
      <c r="I162" s="53">
        <v>2662</v>
      </c>
      <c r="J162" s="53">
        <v>418</v>
      </c>
      <c r="K162" s="53">
        <v>0</v>
      </c>
      <c r="L162" s="53">
        <v>418</v>
      </c>
      <c r="M162" s="53">
        <v>886</v>
      </c>
      <c r="N162" s="53">
        <v>0</v>
      </c>
      <c r="O162" s="53">
        <v>886</v>
      </c>
      <c r="P162" s="53">
        <v>669</v>
      </c>
      <c r="Q162" s="53">
        <v>0</v>
      </c>
      <c r="R162" s="53">
        <v>669</v>
      </c>
      <c r="S162" s="53">
        <v>689</v>
      </c>
      <c r="T162" s="53">
        <v>0</v>
      </c>
      <c r="U162" s="53">
        <v>689</v>
      </c>
    </row>
    <row r="163" spans="1:21" s="51" customFormat="1" ht="31.5">
      <c r="A163" s="16" t="s">
        <v>150</v>
      </c>
      <c r="B163" s="38" t="s">
        <v>153</v>
      </c>
      <c r="C163" s="49"/>
      <c r="D163" s="50">
        <v>1542</v>
      </c>
      <c r="E163" s="50">
        <f t="shared" si="7"/>
        <v>1542</v>
      </c>
      <c r="F163" s="50">
        <v>0</v>
      </c>
      <c r="G163" s="50">
        <f t="shared" si="6"/>
        <v>1542</v>
      </c>
      <c r="H163" s="50">
        <f t="shared" si="8"/>
        <v>1542</v>
      </c>
      <c r="I163" s="50">
        <v>1542</v>
      </c>
      <c r="J163" s="50">
        <v>247</v>
      </c>
      <c r="K163" s="50">
        <v>0</v>
      </c>
      <c r="L163" s="50">
        <v>247</v>
      </c>
      <c r="M163" s="50">
        <v>517</v>
      </c>
      <c r="N163" s="50">
        <v>0</v>
      </c>
      <c r="O163" s="50">
        <v>517</v>
      </c>
      <c r="P163" s="50">
        <v>359</v>
      </c>
      <c r="Q163" s="50">
        <v>0</v>
      </c>
      <c r="R163" s="50">
        <v>359</v>
      </c>
      <c r="S163" s="50">
        <v>419</v>
      </c>
      <c r="T163" s="50">
        <v>0</v>
      </c>
      <c r="U163" s="50">
        <v>419</v>
      </c>
    </row>
    <row r="164" spans="1:21" s="51" customFormat="1" ht="47.25">
      <c r="A164" s="16" t="s">
        <v>150</v>
      </c>
      <c r="B164" s="38" t="s">
        <v>154</v>
      </c>
      <c r="C164" s="49"/>
      <c r="D164" s="50">
        <v>1120</v>
      </c>
      <c r="E164" s="50">
        <f t="shared" si="7"/>
        <v>1120</v>
      </c>
      <c r="F164" s="50">
        <v>0</v>
      </c>
      <c r="G164" s="50">
        <f t="shared" si="6"/>
        <v>1120</v>
      </c>
      <c r="H164" s="50">
        <f t="shared" si="8"/>
        <v>1120</v>
      </c>
      <c r="I164" s="50">
        <v>1120</v>
      </c>
      <c r="J164" s="50">
        <v>171</v>
      </c>
      <c r="K164" s="50">
        <v>0</v>
      </c>
      <c r="L164" s="50">
        <v>171</v>
      </c>
      <c r="M164" s="50">
        <v>369</v>
      </c>
      <c r="N164" s="50">
        <v>0</v>
      </c>
      <c r="O164" s="50">
        <v>369</v>
      </c>
      <c r="P164" s="50">
        <v>310</v>
      </c>
      <c r="Q164" s="50">
        <v>0</v>
      </c>
      <c r="R164" s="50">
        <v>310</v>
      </c>
      <c r="S164" s="50">
        <v>270</v>
      </c>
      <c r="T164" s="50">
        <v>0</v>
      </c>
      <c r="U164" s="50">
        <v>270</v>
      </c>
    </row>
    <row r="165" spans="1:21" s="68" customFormat="1" ht="63">
      <c r="A165" s="18" t="s">
        <v>150</v>
      </c>
      <c r="B165" s="39" t="s">
        <v>155</v>
      </c>
      <c r="C165" s="52"/>
      <c r="D165" s="53">
        <v>180</v>
      </c>
      <c r="E165" s="53">
        <f t="shared" si="7"/>
        <v>180</v>
      </c>
      <c r="F165" s="53">
        <v>0</v>
      </c>
      <c r="G165" s="53">
        <f t="shared" si="6"/>
        <v>180</v>
      </c>
      <c r="H165" s="53">
        <f t="shared" si="8"/>
        <v>180</v>
      </c>
      <c r="I165" s="53">
        <v>180</v>
      </c>
      <c r="J165" s="53">
        <v>45</v>
      </c>
      <c r="K165" s="53">
        <v>0</v>
      </c>
      <c r="L165" s="53">
        <v>45</v>
      </c>
      <c r="M165" s="53">
        <v>80</v>
      </c>
      <c r="N165" s="53">
        <v>0</v>
      </c>
      <c r="O165" s="53">
        <v>80</v>
      </c>
      <c r="P165" s="53">
        <v>55</v>
      </c>
      <c r="Q165" s="53">
        <v>0</v>
      </c>
      <c r="R165" s="53">
        <v>55</v>
      </c>
      <c r="S165" s="53">
        <v>0</v>
      </c>
      <c r="T165" s="53">
        <v>0</v>
      </c>
      <c r="U165" s="53">
        <v>0</v>
      </c>
    </row>
    <row r="166" spans="1:21" s="68" customFormat="1" ht="78.75">
      <c r="A166" s="18" t="s">
        <v>150</v>
      </c>
      <c r="B166" s="39" t="s">
        <v>156</v>
      </c>
      <c r="C166" s="52"/>
      <c r="D166" s="53">
        <v>300</v>
      </c>
      <c r="E166" s="53">
        <f t="shared" si="7"/>
        <v>300</v>
      </c>
      <c r="F166" s="53">
        <v>0</v>
      </c>
      <c r="G166" s="53">
        <f t="shared" si="6"/>
        <v>300</v>
      </c>
      <c r="H166" s="53">
        <f t="shared" si="8"/>
        <v>300</v>
      </c>
      <c r="I166" s="53">
        <v>300</v>
      </c>
      <c r="J166" s="53">
        <v>300</v>
      </c>
      <c r="K166" s="53">
        <v>0</v>
      </c>
      <c r="L166" s="53">
        <v>300</v>
      </c>
      <c r="M166" s="53">
        <v>0</v>
      </c>
      <c r="N166" s="53">
        <v>0</v>
      </c>
      <c r="O166" s="53">
        <v>0</v>
      </c>
      <c r="P166" s="53">
        <v>0</v>
      </c>
      <c r="Q166" s="53">
        <v>0</v>
      </c>
      <c r="R166" s="53">
        <v>0</v>
      </c>
      <c r="S166" s="53">
        <v>0</v>
      </c>
      <c r="T166" s="53">
        <v>0</v>
      </c>
      <c r="U166" s="53">
        <v>0</v>
      </c>
    </row>
    <row r="167" spans="1:21" s="68" customFormat="1" ht="78.75">
      <c r="A167" s="18" t="s">
        <v>150</v>
      </c>
      <c r="B167" s="39" t="s">
        <v>157</v>
      </c>
      <c r="C167" s="52"/>
      <c r="D167" s="53">
        <v>32</v>
      </c>
      <c r="E167" s="53">
        <f t="shared" si="7"/>
        <v>32</v>
      </c>
      <c r="F167" s="53">
        <v>0</v>
      </c>
      <c r="G167" s="53">
        <f t="shared" si="6"/>
        <v>32</v>
      </c>
      <c r="H167" s="53">
        <f t="shared" si="8"/>
        <v>32</v>
      </c>
      <c r="I167" s="53">
        <v>32</v>
      </c>
      <c r="J167" s="53">
        <v>12</v>
      </c>
      <c r="K167" s="53">
        <v>0</v>
      </c>
      <c r="L167" s="53">
        <v>12</v>
      </c>
      <c r="M167" s="53">
        <v>10</v>
      </c>
      <c r="N167" s="53">
        <v>0</v>
      </c>
      <c r="O167" s="53">
        <v>10</v>
      </c>
      <c r="P167" s="53">
        <v>10</v>
      </c>
      <c r="Q167" s="53">
        <v>0</v>
      </c>
      <c r="R167" s="53">
        <v>10</v>
      </c>
      <c r="S167" s="53">
        <v>0</v>
      </c>
      <c r="T167" s="53">
        <v>0</v>
      </c>
      <c r="U167" s="53">
        <v>0</v>
      </c>
    </row>
    <row r="168" spans="1:21" s="68" customFormat="1" ht="63">
      <c r="A168" s="18" t="s">
        <v>150</v>
      </c>
      <c r="B168" s="39" t="s">
        <v>158</v>
      </c>
      <c r="C168" s="52"/>
      <c r="D168" s="53">
        <v>590</v>
      </c>
      <c r="E168" s="53">
        <f t="shared" si="7"/>
        <v>590</v>
      </c>
      <c r="F168" s="53">
        <v>0</v>
      </c>
      <c r="G168" s="53">
        <f t="shared" si="6"/>
        <v>590</v>
      </c>
      <c r="H168" s="53">
        <f t="shared" si="8"/>
        <v>590</v>
      </c>
      <c r="I168" s="53">
        <v>590</v>
      </c>
      <c r="J168" s="53">
        <v>50</v>
      </c>
      <c r="K168" s="53">
        <v>0</v>
      </c>
      <c r="L168" s="53">
        <v>50</v>
      </c>
      <c r="M168" s="53">
        <v>290</v>
      </c>
      <c r="N168" s="53">
        <v>0</v>
      </c>
      <c r="O168" s="53">
        <v>290</v>
      </c>
      <c r="P168" s="53">
        <v>200</v>
      </c>
      <c r="Q168" s="53">
        <v>0</v>
      </c>
      <c r="R168" s="53">
        <v>200</v>
      </c>
      <c r="S168" s="53">
        <v>50</v>
      </c>
      <c r="T168" s="53">
        <v>0</v>
      </c>
      <c r="U168" s="53">
        <v>50</v>
      </c>
    </row>
    <row r="169" spans="1:22" s="61" customFormat="1" ht="15.75" hidden="1">
      <c r="A169" s="24"/>
      <c r="B169" s="58"/>
      <c r="C169" s="59">
        <f>SUM(C171,C178,C183,C184,C185,C197,C198,C199,C200,C203,C204,C216,C217,C218,C219,C223,C224,C225,C226,C227,C228,C229,C230,C231,C235,C240,C261,C264,C267)</f>
        <v>1227923.2199999997</v>
      </c>
      <c r="D169" s="59">
        <f>SUM(D171,D178,D183,D184,D185,D197,D198,D199,D200,D203,D204,D216,D217,D218,D219,D223,D224,D225,D226,D227,D228,D229,D230,D231,D235,D240,D261,D264,D267)</f>
        <v>1225145.8699999999</v>
      </c>
      <c r="E169" s="70">
        <f>E171+E178+E183+E184+E185+E197+E198+E199+E200+E203+E204+E216+E217+E219+E230+E231+E235+E238+E239+E240+E260+E262+E263+E264+E267+E261</f>
        <v>-2777.350000000006</v>
      </c>
      <c r="F169" s="70">
        <f>F171+F178+F183+F184+F185+F197+F198+F199+F200+F203+F204+F216+F217+F219+F230+F231+F235+F238+F239+F240+F260+F262+F263+F264+F267+F261</f>
        <v>94725.11</v>
      </c>
      <c r="G169" s="70">
        <f>G171+G178+G183+G184+G185+G197+G198+G199+G200+G203+G204+G216+G217+G219+G230+G231+G235+G238+G239+G240+G260+G262+G263+G264+G267+G261</f>
        <v>91947.76000000001</v>
      </c>
      <c r="H169" s="50">
        <f t="shared" si="8"/>
        <v>91947.76999999979</v>
      </c>
      <c r="I169" s="71">
        <f>V169+I262+I263+I264+I267</f>
        <v>1319870.9899999995</v>
      </c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>
        <f>SUM(I171,I178,I183,I184,I185,I197,I198,I199,I200,I203,I204,I216,I217,I218,I219,I223,I224,I225,I226,I227,I228,I229,I230,I231,I235,I238,I239,I240,I260,I261)</f>
        <v>1199324.9599999995</v>
      </c>
    </row>
    <row r="170" spans="1:21" s="51" customFormat="1" ht="15.75">
      <c r="A170" s="16" t="s">
        <v>159</v>
      </c>
      <c r="B170" s="38" t="s">
        <v>160</v>
      </c>
      <c r="C170" s="49">
        <v>1227923.22</v>
      </c>
      <c r="D170" s="50">
        <v>1225145.87</v>
      </c>
      <c r="E170" s="50">
        <f t="shared" si="7"/>
        <v>-2777.3499999998603</v>
      </c>
      <c r="F170" s="50">
        <v>94725.11</v>
      </c>
      <c r="G170" s="50">
        <f>E170+F170</f>
        <v>91947.76000000014</v>
      </c>
      <c r="H170" s="50">
        <f t="shared" si="8"/>
        <v>91947.77000000002</v>
      </c>
      <c r="I170" s="50">
        <f>1319860.98+10.01</f>
        <v>1319870.99</v>
      </c>
      <c r="J170" s="50">
        <v>274102.27</v>
      </c>
      <c r="K170" s="50">
        <v>95149.61</v>
      </c>
      <c r="L170" s="50">
        <v>369251.88</v>
      </c>
      <c r="M170" s="50">
        <v>390049.18</v>
      </c>
      <c r="N170" s="50">
        <v>-346.8</v>
      </c>
      <c r="O170" s="50">
        <v>389702.38</v>
      </c>
      <c r="P170" s="50">
        <v>253488.93</v>
      </c>
      <c r="Q170" s="50">
        <v>-13.9</v>
      </c>
      <c r="R170" s="50">
        <v>253475.03</v>
      </c>
      <c r="S170" s="50">
        <v>307505.49</v>
      </c>
      <c r="T170" s="50">
        <v>-73.8</v>
      </c>
      <c r="U170" s="50">
        <v>307431.69</v>
      </c>
    </row>
    <row r="171" spans="1:21" s="68" customFormat="1" ht="15.75">
      <c r="A171" s="18" t="s">
        <v>161</v>
      </c>
      <c r="B171" s="39" t="s">
        <v>162</v>
      </c>
      <c r="C171" s="52">
        <v>374486.61</v>
      </c>
      <c r="D171" s="53">
        <v>367276.81</v>
      </c>
      <c r="E171" s="53">
        <f t="shared" si="7"/>
        <v>-7209.799999999988</v>
      </c>
      <c r="F171" s="53">
        <v>43622.4</v>
      </c>
      <c r="G171" s="53">
        <f t="shared" si="6"/>
        <v>36412.60000000001</v>
      </c>
      <c r="H171" s="53">
        <f t="shared" si="8"/>
        <v>36412.600000000035</v>
      </c>
      <c r="I171" s="53">
        <v>410899.21</v>
      </c>
      <c r="J171" s="53">
        <v>88361</v>
      </c>
      <c r="K171" s="53">
        <v>43622.4</v>
      </c>
      <c r="L171" s="53">
        <v>131983.4</v>
      </c>
      <c r="M171" s="53">
        <v>99763.2</v>
      </c>
      <c r="N171" s="53">
        <v>0</v>
      </c>
      <c r="O171" s="53">
        <v>99763.2</v>
      </c>
      <c r="P171" s="53">
        <v>89976</v>
      </c>
      <c r="Q171" s="53">
        <v>0</v>
      </c>
      <c r="R171" s="53">
        <v>89976</v>
      </c>
      <c r="S171" s="53">
        <v>89176.61</v>
      </c>
      <c r="T171" s="53">
        <v>0</v>
      </c>
      <c r="U171" s="53">
        <v>89176.61</v>
      </c>
    </row>
    <row r="172" spans="1:21" s="51" customFormat="1" ht="15.75">
      <c r="A172" s="16" t="s">
        <v>161</v>
      </c>
      <c r="B172" s="38" t="s">
        <v>163</v>
      </c>
      <c r="C172" s="49">
        <v>367276.81</v>
      </c>
      <c r="D172" s="50">
        <v>367276.81</v>
      </c>
      <c r="E172" s="50">
        <f t="shared" si="7"/>
        <v>0</v>
      </c>
      <c r="F172" s="50">
        <v>43442.69</v>
      </c>
      <c r="G172" s="50">
        <f aca="true" t="shared" si="9" ref="G172:G253">E172+F172</f>
        <v>43442.69</v>
      </c>
      <c r="H172" s="50">
        <f t="shared" si="8"/>
        <v>43442.69</v>
      </c>
      <c r="I172" s="50">
        <v>410719.5</v>
      </c>
      <c r="J172" s="50">
        <v>88361</v>
      </c>
      <c r="K172" s="50">
        <v>43442.69</v>
      </c>
      <c r="L172" s="50">
        <v>131803.69</v>
      </c>
      <c r="M172" s="50">
        <v>99763.2</v>
      </c>
      <c r="N172" s="50">
        <v>0</v>
      </c>
      <c r="O172" s="50">
        <v>99763.2</v>
      </c>
      <c r="P172" s="50">
        <v>89976</v>
      </c>
      <c r="Q172" s="50">
        <v>0</v>
      </c>
      <c r="R172" s="50">
        <v>89976</v>
      </c>
      <c r="S172" s="50">
        <v>89176.61</v>
      </c>
      <c r="T172" s="50">
        <v>0</v>
      </c>
      <c r="U172" s="50">
        <v>89176.61</v>
      </c>
    </row>
    <row r="173" spans="1:21" s="51" customFormat="1" ht="31.5">
      <c r="A173" s="16" t="s">
        <v>161</v>
      </c>
      <c r="B173" s="38" t="s">
        <v>324</v>
      </c>
      <c r="C173" s="49">
        <v>5850</v>
      </c>
      <c r="D173" s="50"/>
      <c r="E173" s="50">
        <f t="shared" si="7"/>
        <v>-5850</v>
      </c>
      <c r="F173" s="50"/>
      <c r="G173" s="50">
        <f t="shared" si="9"/>
        <v>-5850</v>
      </c>
      <c r="H173" s="50">
        <f t="shared" si="8"/>
        <v>-5850</v>
      </c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</row>
    <row r="174" spans="1:21" s="51" customFormat="1" ht="31.5">
      <c r="A174" s="16" t="s">
        <v>161</v>
      </c>
      <c r="B174" s="38" t="s">
        <v>322</v>
      </c>
      <c r="C174" s="49">
        <v>347.4</v>
      </c>
      <c r="D174" s="50"/>
      <c r="E174" s="50">
        <f t="shared" si="7"/>
        <v>-347.4</v>
      </c>
      <c r="F174" s="50"/>
      <c r="G174" s="50">
        <f t="shared" si="9"/>
        <v>-347.4</v>
      </c>
      <c r="H174" s="50">
        <f t="shared" si="8"/>
        <v>-347.4</v>
      </c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</row>
    <row r="175" spans="1:21" s="51" customFormat="1" ht="15.75">
      <c r="A175" s="16" t="s">
        <v>161</v>
      </c>
      <c r="B175" s="38" t="s">
        <v>323</v>
      </c>
      <c r="C175" s="49">
        <v>1012.4</v>
      </c>
      <c r="D175" s="50"/>
      <c r="E175" s="50">
        <f t="shared" si="7"/>
        <v>-1012.4</v>
      </c>
      <c r="F175" s="50"/>
      <c r="G175" s="50">
        <f t="shared" si="9"/>
        <v>-1012.4</v>
      </c>
      <c r="H175" s="50">
        <f t="shared" si="8"/>
        <v>-1012.4</v>
      </c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</row>
    <row r="176" spans="1:21" s="51" customFormat="1" ht="47.25">
      <c r="A176" s="16" t="s">
        <v>161</v>
      </c>
      <c r="B176" s="38" t="s">
        <v>164</v>
      </c>
      <c r="C176" s="49"/>
      <c r="D176" s="50">
        <v>0</v>
      </c>
      <c r="E176" s="50">
        <f t="shared" si="7"/>
        <v>0</v>
      </c>
      <c r="F176" s="50">
        <v>92.71</v>
      </c>
      <c r="G176" s="50">
        <f t="shared" si="9"/>
        <v>92.71</v>
      </c>
      <c r="H176" s="50">
        <f t="shared" si="8"/>
        <v>92.71</v>
      </c>
      <c r="I176" s="50">
        <v>92.71</v>
      </c>
      <c r="J176" s="50">
        <v>0</v>
      </c>
      <c r="K176" s="50">
        <v>92.71</v>
      </c>
      <c r="L176" s="50">
        <v>92.71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</row>
    <row r="177" spans="1:21" s="51" customFormat="1" ht="47.25">
      <c r="A177" s="16" t="s">
        <v>161</v>
      </c>
      <c r="B177" s="38" t="s">
        <v>165</v>
      </c>
      <c r="C177" s="49"/>
      <c r="D177" s="50">
        <v>0</v>
      </c>
      <c r="E177" s="50">
        <f t="shared" si="7"/>
        <v>0</v>
      </c>
      <c r="F177" s="50">
        <v>87</v>
      </c>
      <c r="G177" s="50">
        <f t="shared" si="9"/>
        <v>87</v>
      </c>
      <c r="H177" s="50">
        <f t="shared" si="8"/>
        <v>87</v>
      </c>
      <c r="I177" s="50">
        <v>87</v>
      </c>
      <c r="J177" s="50">
        <v>0</v>
      </c>
      <c r="K177" s="50">
        <v>87</v>
      </c>
      <c r="L177" s="50">
        <v>87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</row>
    <row r="178" spans="1:21" s="51" customFormat="1" ht="15.75">
      <c r="A178" s="18" t="s">
        <v>161</v>
      </c>
      <c r="B178" s="39" t="s">
        <v>76</v>
      </c>
      <c r="C178" s="52">
        <v>60655</v>
      </c>
      <c r="D178" s="53">
        <v>8340</v>
      </c>
      <c r="E178" s="50">
        <f t="shared" si="7"/>
        <v>-52315</v>
      </c>
      <c r="F178" s="53">
        <v>253.4</v>
      </c>
      <c r="G178" s="53">
        <f t="shared" si="9"/>
        <v>-52061.6</v>
      </c>
      <c r="H178" s="53">
        <f>I178-C178</f>
        <v>-52061.6</v>
      </c>
      <c r="I178" s="53">
        <v>8593.4</v>
      </c>
      <c r="J178" s="53">
        <v>1340</v>
      </c>
      <c r="K178" s="53">
        <v>253.4</v>
      </c>
      <c r="L178" s="53">
        <v>1593.4</v>
      </c>
      <c r="M178" s="53">
        <v>2500</v>
      </c>
      <c r="N178" s="53">
        <v>0</v>
      </c>
      <c r="O178" s="53">
        <v>2500</v>
      </c>
      <c r="P178" s="53">
        <v>3000</v>
      </c>
      <c r="Q178" s="53">
        <v>0</v>
      </c>
      <c r="R178" s="53">
        <v>3000</v>
      </c>
      <c r="S178" s="53">
        <v>1500</v>
      </c>
      <c r="T178" s="53">
        <v>0</v>
      </c>
      <c r="U178" s="53">
        <v>1500</v>
      </c>
    </row>
    <row r="179" spans="1:21" s="72" customFormat="1" ht="15.75">
      <c r="A179" s="19" t="s">
        <v>161</v>
      </c>
      <c r="B179" s="64" t="s">
        <v>309</v>
      </c>
      <c r="C179" s="65">
        <v>40000</v>
      </c>
      <c r="D179" s="69"/>
      <c r="E179" s="50">
        <f t="shared" si="7"/>
        <v>-40000</v>
      </c>
      <c r="F179" s="69"/>
      <c r="G179" s="50">
        <f t="shared" si="9"/>
        <v>-40000</v>
      </c>
      <c r="H179" s="50">
        <f t="shared" si="8"/>
        <v>-40000</v>
      </c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</row>
    <row r="180" spans="1:21" s="51" customFormat="1" ht="29.25" customHeight="1">
      <c r="A180" s="16" t="s">
        <v>161</v>
      </c>
      <c r="B180" s="38" t="s">
        <v>166</v>
      </c>
      <c r="C180" s="49">
        <v>18140</v>
      </c>
      <c r="D180" s="50">
        <v>8340</v>
      </c>
      <c r="E180" s="50">
        <f t="shared" si="7"/>
        <v>-9800</v>
      </c>
      <c r="F180" s="50">
        <v>0</v>
      </c>
      <c r="G180" s="50">
        <f t="shared" si="9"/>
        <v>-9800</v>
      </c>
      <c r="H180" s="50">
        <f t="shared" si="8"/>
        <v>-9800</v>
      </c>
      <c r="I180" s="50">
        <v>8340</v>
      </c>
      <c r="J180" s="50">
        <v>1340</v>
      </c>
      <c r="K180" s="50">
        <v>0</v>
      </c>
      <c r="L180" s="50">
        <v>1340</v>
      </c>
      <c r="M180" s="50">
        <v>2500</v>
      </c>
      <c r="N180" s="50">
        <v>0</v>
      </c>
      <c r="O180" s="50">
        <v>2500</v>
      </c>
      <c r="P180" s="50">
        <v>3000</v>
      </c>
      <c r="Q180" s="50">
        <v>0</v>
      </c>
      <c r="R180" s="50">
        <v>3000</v>
      </c>
      <c r="S180" s="50">
        <v>1500</v>
      </c>
      <c r="T180" s="50">
        <v>0</v>
      </c>
      <c r="U180" s="50">
        <v>1500</v>
      </c>
    </row>
    <row r="181" spans="1:21" s="51" customFormat="1" ht="31.5">
      <c r="A181" s="16" t="s">
        <v>161</v>
      </c>
      <c r="B181" s="38" t="s">
        <v>226</v>
      </c>
      <c r="C181" s="49">
        <v>2515</v>
      </c>
      <c r="D181" s="50"/>
      <c r="E181" s="50">
        <f t="shared" si="7"/>
        <v>-2515</v>
      </c>
      <c r="F181" s="50"/>
      <c r="G181" s="50">
        <f t="shared" si="9"/>
        <v>-2515</v>
      </c>
      <c r="H181" s="50">
        <f t="shared" si="8"/>
        <v>-2515</v>
      </c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</row>
    <row r="182" spans="1:21" s="51" customFormat="1" ht="15.75">
      <c r="A182" s="16" t="s">
        <v>161</v>
      </c>
      <c r="B182" s="38" t="s">
        <v>338</v>
      </c>
      <c r="C182" s="49"/>
      <c r="D182" s="50">
        <v>0</v>
      </c>
      <c r="E182" s="50">
        <f t="shared" si="7"/>
        <v>0</v>
      </c>
      <c r="F182" s="50">
        <v>253.4</v>
      </c>
      <c r="G182" s="50">
        <f t="shared" si="9"/>
        <v>253.4</v>
      </c>
      <c r="H182" s="50">
        <f t="shared" si="8"/>
        <v>253.4</v>
      </c>
      <c r="I182" s="50">
        <v>253.4</v>
      </c>
      <c r="J182" s="50">
        <v>0</v>
      </c>
      <c r="K182" s="50">
        <v>253.4</v>
      </c>
      <c r="L182" s="50">
        <v>253.4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</row>
    <row r="183" spans="1:21" s="51" customFormat="1" ht="15.75">
      <c r="A183" s="18" t="s">
        <v>167</v>
      </c>
      <c r="B183" s="39" t="s">
        <v>168</v>
      </c>
      <c r="C183" s="52">
        <v>19731.25</v>
      </c>
      <c r="D183" s="53">
        <v>19731.25</v>
      </c>
      <c r="E183" s="50">
        <f t="shared" si="7"/>
        <v>0</v>
      </c>
      <c r="F183" s="53">
        <v>282.4</v>
      </c>
      <c r="G183" s="53">
        <f t="shared" si="9"/>
        <v>282.4</v>
      </c>
      <c r="H183" s="53">
        <f t="shared" si="8"/>
        <v>282.40000000000146</v>
      </c>
      <c r="I183" s="53">
        <v>20013.65</v>
      </c>
      <c r="J183" s="53">
        <v>4800.9</v>
      </c>
      <c r="K183" s="53">
        <v>1521.1</v>
      </c>
      <c r="L183" s="53">
        <v>6322</v>
      </c>
      <c r="M183" s="53">
        <v>5784.9</v>
      </c>
      <c r="N183" s="53">
        <v>-494.5</v>
      </c>
      <c r="O183" s="53">
        <v>5290.4</v>
      </c>
      <c r="P183" s="53">
        <v>3458.3</v>
      </c>
      <c r="Q183" s="53">
        <v>-326</v>
      </c>
      <c r="R183" s="53">
        <v>3132.3</v>
      </c>
      <c r="S183" s="53">
        <v>5687.15</v>
      </c>
      <c r="T183" s="53">
        <v>-418.2</v>
      </c>
      <c r="U183" s="53">
        <v>5268.95</v>
      </c>
    </row>
    <row r="184" spans="1:21" s="51" customFormat="1" ht="15.75">
      <c r="A184" s="18" t="s">
        <v>167</v>
      </c>
      <c r="B184" s="39" t="s">
        <v>169</v>
      </c>
      <c r="C184" s="52">
        <v>23232.26</v>
      </c>
      <c r="D184" s="53">
        <v>23232.26</v>
      </c>
      <c r="E184" s="50">
        <f t="shared" si="7"/>
        <v>0</v>
      </c>
      <c r="F184" s="53">
        <v>-8137.72</v>
      </c>
      <c r="G184" s="53">
        <f t="shared" si="9"/>
        <v>-8137.72</v>
      </c>
      <c r="H184" s="53">
        <f t="shared" si="8"/>
        <v>-8137.7199999999975</v>
      </c>
      <c r="I184" s="53">
        <v>15094.54</v>
      </c>
      <c r="J184" s="53">
        <v>6512.63</v>
      </c>
      <c r="K184" s="53">
        <v>-7037.72</v>
      </c>
      <c r="L184" s="53">
        <v>-525.09</v>
      </c>
      <c r="M184" s="53">
        <v>5814.03</v>
      </c>
      <c r="N184" s="53">
        <v>-600</v>
      </c>
      <c r="O184" s="53">
        <v>5214.03</v>
      </c>
      <c r="P184" s="53">
        <v>5458.23</v>
      </c>
      <c r="Q184" s="53">
        <v>-500</v>
      </c>
      <c r="R184" s="53">
        <v>4958.23</v>
      </c>
      <c r="S184" s="53">
        <v>5447.37</v>
      </c>
      <c r="T184" s="53">
        <v>0</v>
      </c>
      <c r="U184" s="53">
        <v>5447.37</v>
      </c>
    </row>
    <row r="185" spans="1:21" s="51" customFormat="1" ht="15.75">
      <c r="A185" s="18" t="s">
        <v>167</v>
      </c>
      <c r="B185" s="39" t="s">
        <v>162</v>
      </c>
      <c r="C185" s="52">
        <v>484710.94</v>
      </c>
      <c r="D185" s="53">
        <v>461889.99</v>
      </c>
      <c r="E185" s="50">
        <f t="shared" si="7"/>
        <v>-22820.95000000001</v>
      </c>
      <c r="F185" s="53">
        <v>30422.86</v>
      </c>
      <c r="G185" s="53">
        <f t="shared" si="9"/>
        <v>7601.909999999989</v>
      </c>
      <c r="H185" s="53">
        <f t="shared" si="8"/>
        <v>7601.909999999974</v>
      </c>
      <c r="I185" s="53">
        <v>492312.85</v>
      </c>
      <c r="J185" s="53">
        <v>104370.5</v>
      </c>
      <c r="K185" s="53">
        <v>30422.86</v>
      </c>
      <c r="L185" s="53">
        <v>134793.36</v>
      </c>
      <c r="M185" s="53">
        <v>174532.9</v>
      </c>
      <c r="N185" s="53">
        <v>0</v>
      </c>
      <c r="O185" s="53">
        <v>174532.9</v>
      </c>
      <c r="P185" s="53">
        <v>48813.85</v>
      </c>
      <c r="Q185" s="53">
        <v>0</v>
      </c>
      <c r="R185" s="53">
        <v>48813.85</v>
      </c>
      <c r="S185" s="53">
        <v>134172.74</v>
      </c>
      <c r="T185" s="53">
        <v>0</v>
      </c>
      <c r="U185" s="53">
        <v>134172.74</v>
      </c>
    </row>
    <row r="186" spans="1:21" s="51" customFormat="1" ht="15.75">
      <c r="A186" s="16" t="s">
        <v>167</v>
      </c>
      <c r="B186" s="38" t="s">
        <v>170</v>
      </c>
      <c r="C186" s="49">
        <v>401754.52</v>
      </c>
      <c r="D186" s="50">
        <v>401754.52</v>
      </c>
      <c r="E186" s="50">
        <f t="shared" si="7"/>
        <v>0</v>
      </c>
      <c r="F186" s="50">
        <v>29153.59</v>
      </c>
      <c r="G186" s="69">
        <f t="shared" si="9"/>
        <v>29153.59</v>
      </c>
      <c r="H186" s="50">
        <f t="shared" si="8"/>
        <v>29153.589999999967</v>
      </c>
      <c r="I186" s="50">
        <v>430908.11</v>
      </c>
      <c r="J186" s="50">
        <v>89243</v>
      </c>
      <c r="K186" s="50">
        <v>29153.59</v>
      </c>
      <c r="L186" s="50">
        <v>118396.59</v>
      </c>
      <c r="M186" s="50">
        <v>154377.3</v>
      </c>
      <c r="N186" s="50">
        <v>0</v>
      </c>
      <c r="O186" s="50">
        <v>154377.3</v>
      </c>
      <c r="P186" s="50">
        <v>37147.9</v>
      </c>
      <c r="Q186" s="50">
        <v>0</v>
      </c>
      <c r="R186" s="50">
        <v>37147.9</v>
      </c>
      <c r="S186" s="50">
        <v>120986.32</v>
      </c>
      <c r="T186" s="50">
        <v>0</v>
      </c>
      <c r="U186" s="50">
        <v>120986.32</v>
      </c>
    </row>
    <row r="187" spans="1:21" s="51" customFormat="1" ht="31.5">
      <c r="A187" s="16" t="s">
        <v>167</v>
      </c>
      <c r="B187" s="38" t="s">
        <v>171</v>
      </c>
      <c r="C187" s="49">
        <v>61284.47</v>
      </c>
      <c r="D187" s="50">
        <v>60135.47</v>
      </c>
      <c r="E187" s="50">
        <f t="shared" si="7"/>
        <v>-1149</v>
      </c>
      <c r="F187" s="50">
        <v>1269.27</v>
      </c>
      <c r="G187" s="50">
        <f t="shared" si="9"/>
        <v>120.26999999999998</v>
      </c>
      <c r="H187" s="50">
        <f t="shared" si="8"/>
        <v>120.2699999999968</v>
      </c>
      <c r="I187" s="50">
        <v>61404.74</v>
      </c>
      <c r="J187" s="50">
        <v>15127.5</v>
      </c>
      <c r="K187" s="50">
        <v>1269.27</v>
      </c>
      <c r="L187" s="50">
        <v>16396.77</v>
      </c>
      <c r="M187" s="50">
        <v>20155.6</v>
      </c>
      <c r="N187" s="50">
        <v>0</v>
      </c>
      <c r="O187" s="50">
        <v>20155.6</v>
      </c>
      <c r="P187" s="50">
        <v>11665.95</v>
      </c>
      <c r="Q187" s="50">
        <v>0</v>
      </c>
      <c r="R187" s="50">
        <v>11665.95</v>
      </c>
      <c r="S187" s="50">
        <v>13186.42</v>
      </c>
      <c r="T187" s="50">
        <v>0</v>
      </c>
      <c r="U187" s="50">
        <v>13186.42</v>
      </c>
    </row>
    <row r="188" spans="1:21" s="51" customFormat="1" ht="31.5">
      <c r="A188" s="16" t="s">
        <v>167</v>
      </c>
      <c r="B188" s="38" t="s">
        <v>326</v>
      </c>
      <c r="C188" s="49">
        <v>1424.5</v>
      </c>
      <c r="D188" s="50"/>
      <c r="E188" s="50">
        <f t="shared" si="7"/>
        <v>-1424.5</v>
      </c>
      <c r="F188" s="50"/>
      <c r="G188" s="50">
        <f t="shared" si="9"/>
        <v>-1424.5</v>
      </c>
      <c r="H188" s="50">
        <f t="shared" si="8"/>
        <v>-1424.5</v>
      </c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</row>
    <row r="189" spans="1:21" s="51" customFormat="1" ht="31.5">
      <c r="A189" s="16" t="s">
        <v>167</v>
      </c>
      <c r="B189" s="38" t="s">
        <v>325</v>
      </c>
      <c r="C189" s="49">
        <v>14109</v>
      </c>
      <c r="D189" s="50"/>
      <c r="E189" s="50">
        <f t="shared" si="7"/>
        <v>-14109</v>
      </c>
      <c r="F189" s="50"/>
      <c r="G189" s="50">
        <f t="shared" si="9"/>
        <v>-14109</v>
      </c>
      <c r="H189" s="50">
        <f t="shared" si="8"/>
        <v>-14109</v>
      </c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</row>
    <row r="190" spans="1:21" s="51" customFormat="1" ht="47.25">
      <c r="A190" s="16" t="s">
        <v>167</v>
      </c>
      <c r="B190" s="38" t="s">
        <v>327</v>
      </c>
      <c r="C190" s="49">
        <v>2326</v>
      </c>
      <c r="D190" s="50"/>
      <c r="E190" s="50">
        <f t="shared" si="7"/>
        <v>-2326</v>
      </c>
      <c r="F190" s="50"/>
      <c r="G190" s="50">
        <f t="shared" si="9"/>
        <v>-2326</v>
      </c>
      <c r="H190" s="50">
        <f t="shared" si="8"/>
        <v>-2326</v>
      </c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</row>
    <row r="191" spans="1:21" s="51" customFormat="1" ht="47.25">
      <c r="A191" s="16" t="s">
        <v>167</v>
      </c>
      <c r="B191" s="38" t="s">
        <v>328</v>
      </c>
      <c r="C191" s="49">
        <v>350.5</v>
      </c>
      <c r="D191" s="50"/>
      <c r="E191" s="50">
        <f t="shared" si="7"/>
        <v>-350.5</v>
      </c>
      <c r="F191" s="50"/>
      <c r="G191" s="50">
        <f t="shared" si="9"/>
        <v>-350.5</v>
      </c>
      <c r="H191" s="50">
        <f t="shared" si="8"/>
        <v>-350.5</v>
      </c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</row>
    <row r="192" spans="1:21" s="51" customFormat="1" ht="15.75">
      <c r="A192" s="16" t="s">
        <v>167</v>
      </c>
      <c r="B192" s="38" t="s">
        <v>329</v>
      </c>
      <c r="C192" s="49">
        <v>2777.35</v>
      </c>
      <c r="D192" s="50"/>
      <c r="E192" s="50">
        <f t="shared" si="7"/>
        <v>-2777.35</v>
      </c>
      <c r="F192" s="50"/>
      <c r="G192" s="50">
        <f t="shared" si="9"/>
        <v>-2777.35</v>
      </c>
      <c r="H192" s="50">
        <f t="shared" si="8"/>
        <v>-2777.35</v>
      </c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</row>
    <row r="193" spans="1:21" s="51" customFormat="1" ht="15.75">
      <c r="A193" s="16" t="s">
        <v>167</v>
      </c>
      <c r="B193" s="38" t="s">
        <v>312</v>
      </c>
      <c r="C193" s="49">
        <v>220</v>
      </c>
      <c r="D193" s="50"/>
      <c r="E193" s="50">
        <f t="shared" si="7"/>
        <v>-220</v>
      </c>
      <c r="F193" s="50"/>
      <c r="G193" s="50">
        <f t="shared" si="9"/>
        <v>-220</v>
      </c>
      <c r="H193" s="50">
        <f t="shared" si="8"/>
        <v>-220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</row>
    <row r="194" spans="1:21" s="51" customFormat="1" ht="31.5">
      <c r="A194" s="16" t="s">
        <v>167</v>
      </c>
      <c r="B194" s="38" t="s">
        <v>330</v>
      </c>
      <c r="C194" s="49">
        <v>195</v>
      </c>
      <c r="D194" s="50"/>
      <c r="E194" s="50">
        <f t="shared" si="7"/>
        <v>-195</v>
      </c>
      <c r="F194" s="50"/>
      <c r="G194" s="50">
        <f t="shared" si="9"/>
        <v>-195</v>
      </c>
      <c r="H194" s="50">
        <f t="shared" si="8"/>
        <v>-195</v>
      </c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</row>
    <row r="195" spans="1:21" s="51" customFormat="1" ht="31.5">
      <c r="A195" s="16" t="s">
        <v>167</v>
      </c>
      <c r="B195" s="38" t="s">
        <v>331</v>
      </c>
      <c r="C195" s="49">
        <v>55.9</v>
      </c>
      <c r="D195" s="50"/>
      <c r="E195" s="50">
        <f t="shared" si="7"/>
        <v>-55.9</v>
      </c>
      <c r="F195" s="50"/>
      <c r="G195" s="50">
        <f t="shared" si="9"/>
        <v>-55.9</v>
      </c>
      <c r="H195" s="50">
        <f t="shared" si="8"/>
        <v>-55.9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</row>
    <row r="196" spans="1:21" s="51" customFormat="1" ht="15.75">
      <c r="A196" s="16" t="s">
        <v>167</v>
      </c>
      <c r="B196" s="38" t="s">
        <v>332</v>
      </c>
      <c r="C196" s="49">
        <v>213.7</v>
      </c>
      <c r="D196" s="50"/>
      <c r="E196" s="50">
        <f t="shared" si="7"/>
        <v>-213.7</v>
      </c>
      <c r="F196" s="50"/>
      <c r="G196" s="50">
        <f t="shared" si="9"/>
        <v>-213.7</v>
      </c>
      <c r="H196" s="50">
        <f t="shared" si="8"/>
        <v>-213.7</v>
      </c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</row>
    <row r="197" spans="1:21" s="68" customFormat="1" ht="31.5">
      <c r="A197" s="18" t="s">
        <v>167</v>
      </c>
      <c r="B197" s="39" t="s">
        <v>172</v>
      </c>
      <c r="C197" s="52">
        <v>8417.18</v>
      </c>
      <c r="D197" s="53">
        <v>8417.18</v>
      </c>
      <c r="E197" s="53">
        <f t="shared" si="7"/>
        <v>0</v>
      </c>
      <c r="F197" s="53">
        <v>1807.73</v>
      </c>
      <c r="G197" s="53">
        <f t="shared" si="9"/>
        <v>1807.73</v>
      </c>
      <c r="H197" s="53">
        <f t="shared" si="8"/>
        <v>1807.7299999999996</v>
      </c>
      <c r="I197" s="53">
        <v>10224.91</v>
      </c>
      <c r="J197" s="53">
        <v>2293.1</v>
      </c>
      <c r="K197" s="53">
        <v>1843.73</v>
      </c>
      <c r="L197" s="53">
        <v>4136.83</v>
      </c>
      <c r="M197" s="53">
        <v>2302.6</v>
      </c>
      <c r="N197" s="53">
        <v>0</v>
      </c>
      <c r="O197" s="53">
        <v>2302.6</v>
      </c>
      <c r="P197" s="53">
        <v>1863.3</v>
      </c>
      <c r="Q197" s="53">
        <v>0</v>
      </c>
      <c r="R197" s="53">
        <v>1863.3</v>
      </c>
      <c r="S197" s="53">
        <v>1958.18</v>
      </c>
      <c r="T197" s="53">
        <v>-36</v>
      </c>
      <c r="U197" s="53">
        <v>1922.18</v>
      </c>
    </row>
    <row r="198" spans="1:21" s="68" customFormat="1" ht="15.75">
      <c r="A198" s="18" t="s">
        <v>167</v>
      </c>
      <c r="B198" s="39" t="s">
        <v>173</v>
      </c>
      <c r="C198" s="52">
        <v>13279.28</v>
      </c>
      <c r="D198" s="53">
        <v>12279.28</v>
      </c>
      <c r="E198" s="53">
        <f t="shared" si="7"/>
        <v>-1000</v>
      </c>
      <c r="F198" s="53">
        <v>6038.8</v>
      </c>
      <c r="G198" s="53">
        <f t="shared" si="9"/>
        <v>5038.8</v>
      </c>
      <c r="H198" s="53">
        <f t="shared" si="8"/>
        <v>5038.800000000001</v>
      </c>
      <c r="I198" s="53">
        <v>18318.08</v>
      </c>
      <c r="J198" s="53">
        <v>3527.7</v>
      </c>
      <c r="K198" s="53">
        <v>6038.8</v>
      </c>
      <c r="L198" s="53">
        <v>9566.5</v>
      </c>
      <c r="M198" s="53">
        <v>3268.1</v>
      </c>
      <c r="N198" s="53">
        <v>0</v>
      </c>
      <c r="O198" s="53">
        <v>3268.1</v>
      </c>
      <c r="P198" s="53">
        <v>2663.7</v>
      </c>
      <c r="Q198" s="53">
        <v>0</v>
      </c>
      <c r="R198" s="53">
        <v>2663.7</v>
      </c>
      <c r="S198" s="53">
        <v>2819.78</v>
      </c>
      <c r="T198" s="53">
        <v>0</v>
      </c>
      <c r="U198" s="53">
        <v>2819.78</v>
      </c>
    </row>
    <row r="199" spans="1:21" s="68" customFormat="1" ht="31.5">
      <c r="A199" s="18" t="s">
        <v>167</v>
      </c>
      <c r="B199" s="39" t="s">
        <v>174</v>
      </c>
      <c r="C199" s="52">
        <v>5976.94</v>
      </c>
      <c r="D199" s="53">
        <v>5976.94</v>
      </c>
      <c r="E199" s="53">
        <f t="shared" si="7"/>
        <v>0</v>
      </c>
      <c r="F199" s="53">
        <v>-3817.48</v>
      </c>
      <c r="G199" s="53">
        <f t="shared" si="9"/>
        <v>-3817.48</v>
      </c>
      <c r="H199" s="53">
        <f t="shared" si="8"/>
        <v>-3817.4799999999996</v>
      </c>
      <c r="I199" s="53">
        <v>2159.46</v>
      </c>
      <c r="J199" s="53">
        <v>1515.1</v>
      </c>
      <c r="K199" s="53">
        <v>-3817.48</v>
      </c>
      <c r="L199" s="53">
        <v>-2302.38</v>
      </c>
      <c r="M199" s="53">
        <v>2039.6</v>
      </c>
      <c r="N199" s="53">
        <v>0</v>
      </c>
      <c r="O199" s="53">
        <v>2039.6</v>
      </c>
      <c r="P199" s="53">
        <v>1141.3</v>
      </c>
      <c r="Q199" s="53">
        <v>0</v>
      </c>
      <c r="R199" s="53">
        <v>1141.3</v>
      </c>
      <c r="S199" s="53">
        <v>1280.94</v>
      </c>
      <c r="T199" s="53">
        <v>0</v>
      </c>
      <c r="U199" s="53">
        <v>1280.94</v>
      </c>
    </row>
    <row r="200" spans="1:21" s="68" customFormat="1" ht="31.5">
      <c r="A200" s="18" t="s">
        <v>167</v>
      </c>
      <c r="B200" s="39" t="s">
        <v>175</v>
      </c>
      <c r="C200" s="52">
        <v>13883.62</v>
      </c>
      <c r="D200" s="53">
        <v>13883.62</v>
      </c>
      <c r="E200" s="53">
        <f t="shared" si="7"/>
        <v>0</v>
      </c>
      <c r="F200" s="53">
        <v>8121.08</v>
      </c>
      <c r="G200" s="53">
        <f t="shared" si="9"/>
        <v>8121.08</v>
      </c>
      <c r="H200" s="53">
        <f t="shared" si="8"/>
        <v>8121.089999999998</v>
      </c>
      <c r="I200" s="53">
        <f>I201+I202</f>
        <v>22004.71</v>
      </c>
      <c r="J200" s="53">
        <v>4169.9</v>
      </c>
      <c r="K200" s="53">
        <v>8396.08</v>
      </c>
      <c r="L200" s="53">
        <v>12565.98</v>
      </c>
      <c r="M200" s="53">
        <v>4774.2</v>
      </c>
      <c r="N200" s="53">
        <v>-102</v>
      </c>
      <c r="O200" s="53">
        <v>4672.2</v>
      </c>
      <c r="P200" s="53">
        <v>3498</v>
      </c>
      <c r="Q200" s="53">
        <v>-100</v>
      </c>
      <c r="R200" s="53">
        <v>3398</v>
      </c>
      <c r="S200" s="53">
        <v>1441.52</v>
      </c>
      <c r="T200" s="53">
        <v>-73</v>
      </c>
      <c r="U200" s="53">
        <v>1368.52</v>
      </c>
    </row>
    <row r="201" spans="1:21" s="51" customFormat="1" ht="15.75">
      <c r="A201" s="16" t="s">
        <v>167</v>
      </c>
      <c r="B201" s="38" t="s">
        <v>68</v>
      </c>
      <c r="C201" s="49">
        <v>13883.62</v>
      </c>
      <c r="D201" s="50">
        <v>13883.62</v>
      </c>
      <c r="E201" s="50">
        <f t="shared" si="7"/>
        <v>0</v>
      </c>
      <c r="F201" s="50">
        <f>7822.55+0.01</f>
        <v>7822.56</v>
      </c>
      <c r="G201" s="50">
        <f t="shared" si="9"/>
        <v>7822.56</v>
      </c>
      <c r="H201" s="50">
        <f t="shared" si="8"/>
        <v>7822.5599999999995</v>
      </c>
      <c r="I201" s="50">
        <f>D201+G201</f>
        <v>21706.18</v>
      </c>
      <c r="J201" s="50">
        <v>4169.9</v>
      </c>
      <c r="K201" s="50">
        <v>8097.55</v>
      </c>
      <c r="L201" s="50">
        <v>12267.45</v>
      </c>
      <c r="M201" s="50">
        <v>4774.2</v>
      </c>
      <c r="N201" s="50">
        <v>-102</v>
      </c>
      <c r="O201" s="50">
        <v>4672.2</v>
      </c>
      <c r="P201" s="50">
        <v>3498</v>
      </c>
      <c r="Q201" s="50">
        <v>-100</v>
      </c>
      <c r="R201" s="50">
        <v>3398</v>
      </c>
      <c r="S201" s="50">
        <v>1441.52</v>
      </c>
      <c r="T201" s="50">
        <v>-73</v>
      </c>
      <c r="U201" s="50">
        <v>1368.52</v>
      </c>
    </row>
    <row r="202" spans="1:21" s="51" customFormat="1" ht="31.5">
      <c r="A202" s="16" t="s">
        <v>167</v>
      </c>
      <c r="B202" s="38" t="s">
        <v>176</v>
      </c>
      <c r="C202" s="49"/>
      <c r="D202" s="50">
        <v>0</v>
      </c>
      <c r="E202" s="50">
        <f t="shared" si="7"/>
        <v>0</v>
      </c>
      <c r="F202" s="50">
        <v>298.53</v>
      </c>
      <c r="G202" s="50">
        <f t="shared" si="9"/>
        <v>298.53</v>
      </c>
      <c r="H202" s="50">
        <f t="shared" si="8"/>
        <v>298.53</v>
      </c>
      <c r="I202" s="50">
        <v>298.53</v>
      </c>
      <c r="J202" s="50">
        <v>0</v>
      </c>
      <c r="K202" s="50">
        <v>298.53</v>
      </c>
      <c r="L202" s="50">
        <v>298.53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0</v>
      </c>
      <c r="U202" s="50">
        <v>0</v>
      </c>
    </row>
    <row r="203" spans="1:21" s="68" customFormat="1" ht="15.75">
      <c r="A203" s="18" t="s">
        <v>167</v>
      </c>
      <c r="B203" s="39" t="s">
        <v>177</v>
      </c>
      <c r="C203" s="52">
        <v>9322.58</v>
      </c>
      <c r="D203" s="53">
        <v>9322.58</v>
      </c>
      <c r="E203" s="53">
        <f t="shared" si="7"/>
        <v>0</v>
      </c>
      <c r="F203" s="53">
        <v>2694.44</v>
      </c>
      <c r="G203" s="53">
        <f t="shared" si="9"/>
        <v>2694.44</v>
      </c>
      <c r="H203" s="53">
        <f t="shared" si="8"/>
        <v>2694.4400000000005</v>
      </c>
      <c r="I203" s="53">
        <v>12017.02</v>
      </c>
      <c r="J203" s="53">
        <v>2748.1</v>
      </c>
      <c r="K203" s="53">
        <v>3258.84</v>
      </c>
      <c r="L203" s="53">
        <v>6006.94</v>
      </c>
      <c r="M203" s="53">
        <v>3006</v>
      </c>
      <c r="N203" s="53">
        <v>-389.8</v>
      </c>
      <c r="O203" s="53">
        <v>2616.2</v>
      </c>
      <c r="P203" s="53">
        <v>1733</v>
      </c>
      <c r="Q203" s="53">
        <v>-63.9</v>
      </c>
      <c r="R203" s="53">
        <v>1669.1</v>
      </c>
      <c r="S203" s="53">
        <v>1835.48</v>
      </c>
      <c r="T203" s="53">
        <v>-110.7</v>
      </c>
      <c r="U203" s="53">
        <v>1724.78</v>
      </c>
    </row>
    <row r="204" spans="1:21" s="68" customFormat="1" ht="15.75">
      <c r="A204" s="18" t="s">
        <v>167</v>
      </c>
      <c r="B204" s="39" t="s">
        <v>76</v>
      </c>
      <c r="C204" s="52">
        <v>71007.58</v>
      </c>
      <c r="D204" s="53">
        <v>13457.58</v>
      </c>
      <c r="E204" s="53">
        <f t="shared" si="7"/>
        <v>-57550</v>
      </c>
      <c r="F204" s="53">
        <v>893.92</v>
      </c>
      <c r="G204" s="53">
        <f t="shared" si="9"/>
        <v>-56656.08</v>
      </c>
      <c r="H204" s="53">
        <f>I204-C204</f>
        <v>-56656.08</v>
      </c>
      <c r="I204" s="52">
        <v>14351.5</v>
      </c>
      <c r="J204" s="53">
        <v>1100</v>
      </c>
      <c r="K204" s="53">
        <v>893.92</v>
      </c>
      <c r="L204" s="53">
        <v>1993.92</v>
      </c>
      <c r="M204" s="53">
        <v>5370</v>
      </c>
      <c r="N204" s="53">
        <v>0</v>
      </c>
      <c r="O204" s="53">
        <v>5370</v>
      </c>
      <c r="P204" s="53">
        <v>6987.58</v>
      </c>
      <c r="Q204" s="53">
        <v>0</v>
      </c>
      <c r="R204" s="53">
        <v>6987.58</v>
      </c>
      <c r="S204" s="53">
        <v>0</v>
      </c>
      <c r="T204" s="53">
        <v>0</v>
      </c>
      <c r="U204" s="53">
        <v>0</v>
      </c>
    </row>
    <row r="205" spans="1:21" s="51" customFormat="1" ht="31.5">
      <c r="A205" s="16" t="s">
        <v>167</v>
      </c>
      <c r="B205" s="38" t="s">
        <v>178</v>
      </c>
      <c r="C205" s="49">
        <v>41052.68</v>
      </c>
      <c r="D205" s="50">
        <v>11052.68</v>
      </c>
      <c r="E205" s="50">
        <f t="shared" si="7"/>
        <v>-30000</v>
      </c>
      <c r="F205" s="50">
        <v>-203.68</v>
      </c>
      <c r="G205" s="50">
        <f t="shared" si="9"/>
        <v>-30203.68</v>
      </c>
      <c r="H205" s="50">
        <f t="shared" si="8"/>
        <v>-30203.68</v>
      </c>
      <c r="I205" s="50">
        <v>10849</v>
      </c>
      <c r="J205" s="50">
        <v>800</v>
      </c>
      <c r="K205" s="50">
        <v>-203.68</v>
      </c>
      <c r="L205" s="50">
        <v>596.32</v>
      </c>
      <c r="M205" s="50">
        <v>4750</v>
      </c>
      <c r="N205" s="50">
        <v>0</v>
      </c>
      <c r="O205" s="50">
        <v>4750</v>
      </c>
      <c r="P205" s="50">
        <v>5502.68</v>
      </c>
      <c r="Q205" s="50">
        <v>0</v>
      </c>
      <c r="R205" s="50">
        <v>5502.68</v>
      </c>
      <c r="S205" s="50">
        <v>0</v>
      </c>
      <c r="T205" s="50">
        <v>0</v>
      </c>
      <c r="U205" s="50">
        <v>0</v>
      </c>
    </row>
    <row r="206" spans="1:21" s="51" customFormat="1" ht="31.5">
      <c r="A206" s="16" t="s">
        <v>167</v>
      </c>
      <c r="B206" s="38" t="s">
        <v>179</v>
      </c>
      <c r="C206" s="49">
        <v>904.9</v>
      </c>
      <c r="D206" s="50">
        <v>904.9</v>
      </c>
      <c r="E206" s="50">
        <f t="shared" si="7"/>
        <v>0</v>
      </c>
      <c r="F206" s="50">
        <v>0</v>
      </c>
      <c r="G206" s="50">
        <f t="shared" si="9"/>
        <v>0</v>
      </c>
      <c r="H206" s="50">
        <f t="shared" si="8"/>
        <v>0</v>
      </c>
      <c r="I206" s="50">
        <v>904.9</v>
      </c>
      <c r="J206" s="50">
        <v>0</v>
      </c>
      <c r="K206" s="50">
        <v>0</v>
      </c>
      <c r="L206" s="50">
        <v>0</v>
      </c>
      <c r="M206" s="50">
        <v>120</v>
      </c>
      <c r="N206" s="50">
        <v>0</v>
      </c>
      <c r="O206" s="50">
        <v>120</v>
      </c>
      <c r="P206" s="50">
        <v>784.9</v>
      </c>
      <c r="Q206" s="50">
        <v>0</v>
      </c>
      <c r="R206" s="50">
        <v>784.9</v>
      </c>
      <c r="S206" s="50">
        <v>0</v>
      </c>
      <c r="T206" s="50">
        <v>0</v>
      </c>
      <c r="U206" s="50">
        <v>0</v>
      </c>
    </row>
    <row r="207" spans="1:21" s="51" customFormat="1" ht="31.5">
      <c r="A207" s="16" t="s">
        <v>167</v>
      </c>
      <c r="B207" s="38" t="s">
        <v>180</v>
      </c>
      <c r="C207" s="49">
        <v>1500</v>
      </c>
      <c r="D207" s="50">
        <v>1500</v>
      </c>
      <c r="E207" s="50">
        <f t="shared" si="7"/>
        <v>0</v>
      </c>
      <c r="F207" s="50">
        <v>0</v>
      </c>
      <c r="G207" s="50">
        <f t="shared" si="9"/>
        <v>0</v>
      </c>
      <c r="H207" s="50">
        <f t="shared" si="8"/>
        <v>0</v>
      </c>
      <c r="I207" s="50">
        <v>1500</v>
      </c>
      <c r="J207" s="50">
        <v>300</v>
      </c>
      <c r="K207" s="50">
        <v>0</v>
      </c>
      <c r="L207" s="50">
        <v>300</v>
      </c>
      <c r="M207" s="50">
        <v>500</v>
      </c>
      <c r="N207" s="50">
        <v>0</v>
      </c>
      <c r="O207" s="50">
        <v>500</v>
      </c>
      <c r="P207" s="50">
        <v>700</v>
      </c>
      <c r="Q207" s="50">
        <v>0</v>
      </c>
      <c r="R207" s="50">
        <v>700</v>
      </c>
      <c r="S207" s="50">
        <v>0</v>
      </c>
      <c r="T207" s="50">
        <v>0</v>
      </c>
      <c r="U207" s="50">
        <v>0</v>
      </c>
    </row>
    <row r="208" spans="1:21" s="51" customFormat="1" ht="31.5">
      <c r="A208" s="16" t="s">
        <v>167</v>
      </c>
      <c r="B208" s="38" t="s">
        <v>333</v>
      </c>
      <c r="C208" s="49">
        <v>5100</v>
      </c>
      <c r="D208" s="50"/>
      <c r="E208" s="50">
        <f t="shared" si="7"/>
        <v>-5100</v>
      </c>
      <c r="F208" s="50"/>
      <c r="G208" s="50">
        <f t="shared" si="9"/>
        <v>-5100</v>
      </c>
      <c r="H208" s="50">
        <f t="shared" si="8"/>
        <v>-5100</v>
      </c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</row>
    <row r="209" spans="1:21" s="51" customFormat="1" ht="31.5">
      <c r="A209" s="16" t="s">
        <v>167</v>
      </c>
      <c r="B209" s="38" t="s">
        <v>334</v>
      </c>
      <c r="C209" s="49">
        <v>50</v>
      </c>
      <c r="D209" s="50"/>
      <c r="E209" s="50">
        <f t="shared" si="7"/>
        <v>-50</v>
      </c>
      <c r="F209" s="50"/>
      <c r="G209" s="50">
        <f t="shared" si="9"/>
        <v>-50</v>
      </c>
      <c r="H209" s="50">
        <f t="shared" si="8"/>
        <v>-50</v>
      </c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</row>
    <row r="210" spans="1:21" s="51" customFormat="1" ht="47.25">
      <c r="A210" s="16" t="s">
        <v>167</v>
      </c>
      <c r="B210" s="38" t="s">
        <v>335</v>
      </c>
      <c r="C210" s="49">
        <v>400</v>
      </c>
      <c r="D210" s="50"/>
      <c r="E210" s="50">
        <f t="shared" si="7"/>
        <v>-400</v>
      </c>
      <c r="F210" s="50"/>
      <c r="G210" s="50">
        <f t="shared" si="9"/>
        <v>-400</v>
      </c>
      <c r="H210" s="50">
        <f t="shared" si="8"/>
        <v>-400</v>
      </c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</row>
    <row r="211" spans="1:21" s="51" customFormat="1" ht="31.5">
      <c r="A211" s="16" t="s">
        <v>167</v>
      </c>
      <c r="B211" s="38" t="s">
        <v>336</v>
      </c>
      <c r="C211" s="49">
        <v>22000</v>
      </c>
      <c r="D211" s="50"/>
      <c r="E211" s="50">
        <f t="shared" si="7"/>
        <v>-22000</v>
      </c>
      <c r="F211" s="50"/>
      <c r="G211" s="50">
        <f t="shared" si="9"/>
        <v>-22000</v>
      </c>
      <c r="H211" s="50">
        <f t="shared" si="8"/>
        <v>-22000</v>
      </c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</row>
    <row r="212" spans="1:21" s="51" customFormat="1" ht="47.25">
      <c r="A212" s="16" t="s">
        <v>167</v>
      </c>
      <c r="B212" s="38" t="s">
        <v>181</v>
      </c>
      <c r="C212" s="49"/>
      <c r="D212" s="50">
        <v>0</v>
      </c>
      <c r="E212" s="50">
        <f t="shared" si="7"/>
        <v>0</v>
      </c>
      <c r="F212" s="50">
        <v>47.6</v>
      </c>
      <c r="G212" s="50">
        <f t="shared" si="9"/>
        <v>47.6</v>
      </c>
      <c r="H212" s="50">
        <f t="shared" si="8"/>
        <v>47.6</v>
      </c>
      <c r="I212" s="50">
        <v>47.6</v>
      </c>
      <c r="J212" s="50">
        <v>0</v>
      </c>
      <c r="K212" s="50">
        <v>47.6</v>
      </c>
      <c r="L212" s="50">
        <v>47.6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</row>
    <row r="213" spans="1:21" s="51" customFormat="1" ht="15.75">
      <c r="A213" s="16" t="s">
        <v>167</v>
      </c>
      <c r="B213" s="38" t="s">
        <v>182</v>
      </c>
      <c r="C213" s="49"/>
      <c r="D213" s="50">
        <v>0</v>
      </c>
      <c r="E213" s="50">
        <f aca="true" t="shared" si="10" ref="E213:E275">D213-C213</f>
        <v>0</v>
      </c>
      <c r="F213" s="50">
        <v>500</v>
      </c>
      <c r="G213" s="50">
        <f t="shared" si="9"/>
        <v>500</v>
      </c>
      <c r="H213" s="50">
        <f aca="true" t="shared" si="11" ref="H213:H275">I213-C213</f>
        <v>500</v>
      </c>
      <c r="I213" s="50">
        <v>500</v>
      </c>
      <c r="J213" s="50">
        <v>0</v>
      </c>
      <c r="K213" s="50">
        <v>500</v>
      </c>
      <c r="L213" s="50">
        <v>500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</row>
    <row r="214" spans="1:21" s="51" customFormat="1" ht="31.5">
      <c r="A214" s="16" t="s">
        <v>167</v>
      </c>
      <c r="B214" s="38" t="s">
        <v>183</v>
      </c>
      <c r="C214" s="49"/>
      <c r="D214" s="50">
        <v>0</v>
      </c>
      <c r="E214" s="50">
        <f t="shared" si="10"/>
        <v>0</v>
      </c>
      <c r="F214" s="50">
        <v>250</v>
      </c>
      <c r="G214" s="50">
        <f t="shared" si="9"/>
        <v>250</v>
      </c>
      <c r="H214" s="50">
        <f t="shared" si="11"/>
        <v>250</v>
      </c>
      <c r="I214" s="50">
        <v>250</v>
      </c>
      <c r="J214" s="50">
        <v>0</v>
      </c>
      <c r="K214" s="50">
        <v>250</v>
      </c>
      <c r="L214" s="50">
        <v>250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</row>
    <row r="215" spans="1:21" s="51" customFormat="1" ht="31.5">
      <c r="A215" s="16" t="s">
        <v>167</v>
      </c>
      <c r="B215" s="38" t="s">
        <v>184</v>
      </c>
      <c r="C215" s="49"/>
      <c r="D215" s="50">
        <v>0</v>
      </c>
      <c r="E215" s="50">
        <f t="shared" si="10"/>
        <v>0</v>
      </c>
      <c r="F215" s="50">
        <v>300</v>
      </c>
      <c r="G215" s="50">
        <f t="shared" si="9"/>
        <v>300</v>
      </c>
      <c r="H215" s="50">
        <f t="shared" si="11"/>
        <v>300</v>
      </c>
      <c r="I215" s="50">
        <v>300</v>
      </c>
      <c r="J215" s="50">
        <v>0</v>
      </c>
      <c r="K215" s="50">
        <v>300</v>
      </c>
      <c r="L215" s="50">
        <v>300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</row>
    <row r="216" spans="1:21" s="68" customFormat="1" ht="15.75">
      <c r="A216" s="18" t="s">
        <v>185</v>
      </c>
      <c r="B216" s="39" t="s">
        <v>186</v>
      </c>
      <c r="C216" s="52">
        <v>6913.71</v>
      </c>
      <c r="D216" s="53">
        <v>6913.71</v>
      </c>
      <c r="E216" s="53">
        <f t="shared" si="10"/>
        <v>0</v>
      </c>
      <c r="F216" s="53">
        <v>59.4</v>
      </c>
      <c r="G216" s="53">
        <f t="shared" si="9"/>
        <v>59.4</v>
      </c>
      <c r="H216" s="53">
        <f t="shared" si="11"/>
        <v>59.399999999999636</v>
      </c>
      <c r="I216" s="53">
        <v>6973.11</v>
      </c>
      <c r="J216" s="53">
        <v>608.1</v>
      </c>
      <c r="K216" s="53">
        <v>59.4</v>
      </c>
      <c r="L216" s="53">
        <v>667.5</v>
      </c>
      <c r="M216" s="53">
        <v>1987.5</v>
      </c>
      <c r="N216" s="53">
        <v>0</v>
      </c>
      <c r="O216" s="53">
        <v>1987.5</v>
      </c>
      <c r="P216" s="53">
        <v>3716.11</v>
      </c>
      <c r="Q216" s="53">
        <v>0</v>
      </c>
      <c r="R216" s="53">
        <v>3716.11</v>
      </c>
      <c r="S216" s="53">
        <v>602</v>
      </c>
      <c r="T216" s="53">
        <v>0</v>
      </c>
      <c r="U216" s="53">
        <v>602</v>
      </c>
    </row>
    <row r="217" spans="1:21" s="68" customFormat="1" ht="31.5">
      <c r="A217" s="18" t="s">
        <v>185</v>
      </c>
      <c r="B217" s="39" t="s">
        <v>187</v>
      </c>
      <c r="C217" s="52">
        <v>8653.75</v>
      </c>
      <c r="D217" s="53">
        <v>8653.75</v>
      </c>
      <c r="E217" s="53">
        <f t="shared" si="10"/>
        <v>0</v>
      </c>
      <c r="F217" s="53">
        <v>108.8</v>
      </c>
      <c r="G217" s="53">
        <f t="shared" si="9"/>
        <v>108.8</v>
      </c>
      <c r="H217" s="53">
        <f t="shared" si="11"/>
        <v>108.79999999999927</v>
      </c>
      <c r="I217" s="53">
        <v>8762.55</v>
      </c>
      <c r="J217" s="53">
        <v>0</v>
      </c>
      <c r="K217" s="53">
        <v>108.8</v>
      </c>
      <c r="L217" s="53">
        <v>108.8</v>
      </c>
      <c r="M217" s="53">
        <v>3998.74</v>
      </c>
      <c r="N217" s="53">
        <v>0</v>
      </c>
      <c r="O217" s="53">
        <v>3998.74</v>
      </c>
      <c r="P217" s="53">
        <v>4655.01</v>
      </c>
      <c r="Q217" s="53">
        <v>0</v>
      </c>
      <c r="R217" s="53">
        <v>4655.01</v>
      </c>
      <c r="S217" s="53">
        <v>0</v>
      </c>
      <c r="T217" s="53">
        <v>0</v>
      </c>
      <c r="U217" s="53">
        <v>0</v>
      </c>
    </row>
    <row r="218" spans="1:21" s="68" customFormat="1" ht="31.5">
      <c r="A218" s="18" t="s">
        <v>185</v>
      </c>
      <c r="B218" s="39" t="s">
        <v>188</v>
      </c>
      <c r="C218" s="52">
        <v>641.7</v>
      </c>
      <c r="D218" s="53">
        <v>641.7</v>
      </c>
      <c r="E218" s="53">
        <f t="shared" si="10"/>
        <v>0</v>
      </c>
      <c r="F218" s="53">
        <v>0</v>
      </c>
      <c r="G218" s="53">
        <f t="shared" si="9"/>
        <v>0</v>
      </c>
      <c r="H218" s="53">
        <f t="shared" si="11"/>
        <v>0</v>
      </c>
      <c r="I218" s="53">
        <v>641.7</v>
      </c>
      <c r="J218" s="53">
        <v>0</v>
      </c>
      <c r="K218" s="53">
        <v>0</v>
      </c>
      <c r="L218" s="53">
        <v>0</v>
      </c>
      <c r="M218" s="53">
        <v>641.7</v>
      </c>
      <c r="N218" s="53">
        <v>0</v>
      </c>
      <c r="O218" s="53">
        <v>641.7</v>
      </c>
      <c r="P218" s="53">
        <v>0</v>
      </c>
      <c r="Q218" s="53">
        <v>0</v>
      </c>
      <c r="R218" s="53">
        <v>0</v>
      </c>
      <c r="S218" s="53">
        <v>0</v>
      </c>
      <c r="T218" s="53">
        <v>0</v>
      </c>
      <c r="U218" s="53">
        <v>0</v>
      </c>
    </row>
    <row r="219" spans="1:21" s="68" customFormat="1" ht="15.75">
      <c r="A219" s="18" t="s">
        <v>185</v>
      </c>
      <c r="B219" s="39" t="s">
        <v>189</v>
      </c>
      <c r="C219" s="52">
        <v>15614.97</v>
      </c>
      <c r="D219" s="53">
        <v>15614.97</v>
      </c>
      <c r="E219" s="53">
        <f t="shared" si="10"/>
        <v>0</v>
      </c>
      <c r="F219" s="53">
        <v>583</v>
      </c>
      <c r="G219" s="53">
        <f t="shared" si="9"/>
        <v>583</v>
      </c>
      <c r="H219" s="53">
        <f t="shared" si="11"/>
        <v>583</v>
      </c>
      <c r="I219" s="53">
        <v>16197.97</v>
      </c>
      <c r="J219" s="53">
        <v>2319.3</v>
      </c>
      <c r="K219" s="53">
        <v>583</v>
      </c>
      <c r="L219" s="53">
        <v>2902.3</v>
      </c>
      <c r="M219" s="53">
        <v>5575.2</v>
      </c>
      <c r="N219" s="53">
        <v>0</v>
      </c>
      <c r="O219" s="53">
        <v>5575.2</v>
      </c>
      <c r="P219" s="53">
        <v>5518.3</v>
      </c>
      <c r="Q219" s="53">
        <v>0</v>
      </c>
      <c r="R219" s="53">
        <v>5518.3</v>
      </c>
      <c r="S219" s="53">
        <v>2202.17</v>
      </c>
      <c r="T219" s="53">
        <v>0</v>
      </c>
      <c r="U219" s="53">
        <v>2202.17</v>
      </c>
    </row>
    <row r="220" spans="1:21" s="51" customFormat="1" ht="15.75">
      <c r="A220" s="16" t="s">
        <v>185</v>
      </c>
      <c r="B220" s="38" t="s">
        <v>68</v>
      </c>
      <c r="C220" s="49">
        <v>3019.97</v>
      </c>
      <c r="D220" s="50">
        <v>3019.97</v>
      </c>
      <c r="E220" s="50">
        <f t="shared" si="10"/>
        <v>0</v>
      </c>
      <c r="F220" s="50">
        <v>583</v>
      </c>
      <c r="G220" s="50">
        <f t="shared" si="9"/>
        <v>583</v>
      </c>
      <c r="H220" s="50">
        <f t="shared" si="11"/>
        <v>583</v>
      </c>
      <c r="I220" s="50">
        <v>3602.97</v>
      </c>
      <c r="J220" s="50">
        <v>755.2</v>
      </c>
      <c r="K220" s="50">
        <v>583</v>
      </c>
      <c r="L220" s="50">
        <v>1338.2</v>
      </c>
      <c r="M220" s="50">
        <v>754.9</v>
      </c>
      <c r="N220" s="50">
        <v>0</v>
      </c>
      <c r="O220" s="50">
        <v>754.9</v>
      </c>
      <c r="P220" s="50">
        <v>754.8</v>
      </c>
      <c r="Q220" s="50">
        <v>0</v>
      </c>
      <c r="R220" s="50">
        <v>754.8</v>
      </c>
      <c r="S220" s="50">
        <v>755.07</v>
      </c>
      <c r="T220" s="50">
        <v>0</v>
      </c>
      <c r="U220" s="50">
        <v>755.07</v>
      </c>
    </row>
    <row r="221" spans="1:21" s="51" customFormat="1" ht="15.75">
      <c r="A221" s="16" t="s">
        <v>185</v>
      </c>
      <c r="B221" s="38" t="s">
        <v>190</v>
      </c>
      <c r="C221" s="49">
        <v>12000</v>
      </c>
      <c r="D221" s="50">
        <v>12000</v>
      </c>
      <c r="E221" s="50">
        <f t="shared" si="10"/>
        <v>0</v>
      </c>
      <c r="F221" s="50">
        <v>0</v>
      </c>
      <c r="G221" s="50">
        <f t="shared" si="9"/>
        <v>0</v>
      </c>
      <c r="H221" s="50">
        <f t="shared" si="11"/>
        <v>0</v>
      </c>
      <c r="I221" s="50">
        <v>12000</v>
      </c>
      <c r="J221" s="50">
        <v>1564.1</v>
      </c>
      <c r="K221" s="50">
        <v>0</v>
      </c>
      <c r="L221" s="50">
        <v>1564.1</v>
      </c>
      <c r="M221" s="50">
        <v>4332.3</v>
      </c>
      <c r="N221" s="50">
        <v>0</v>
      </c>
      <c r="O221" s="50">
        <v>4332.3</v>
      </c>
      <c r="P221" s="50">
        <v>4656.5</v>
      </c>
      <c r="Q221" s="50">
        <v>0</v>
      </c>
      <c r="R221" s="50">
        <v>4656.5</v>
      </c>
      <c r="S221" s="50">
        <v>1447.1</v>
      </c>
      <c r="T221" s="50">
        <v>0</v>
      </c>
      <c r="U221" s="50">
        <v>1447.1</v>
      </c>
    </row>
    <row r="222" spans="1:21" s="51" customFormat="1" ht="31.5">
      <c r="A222" s="16" t="s">
        <v>185</v>
      </c>
      <c r="B222" s="38" t="s">
        <v>191</v>
      </c>
      <c r="C222" s="49">
        <v>595</v>
      </c>
      <c r="D222" s="50">
        <v>595</v>
      </c>
      <c r="E222" s="50">
        <f t="shared" si="10"/>
        <v>0</v>
      </c>
      <c r="F222" s="50">
        <v>0</v>
      </c>
      <c r="G222" s="50">
        <f t="shared" si="9"/>
        <v>0</v>
      </c>
      <c r="H222" s="50">
        <f t="shared" si="11"/>
        <v>0</v>
      </c>
      <c r="I222" s="50">
        <v>595</v>
      </c>
      <c r="J222" s="50">
        <v>0</v>
      </c>
      <c r="K222" s="50">
        <v>0</v>
      </c>
      <c r="L222" s="50">
        <v>0</v>
      </c>
      <c r="M222" s="50">
        <v>488</v>
      </c>
      <c r="N222" s="50">
        <v>0</v>
      </c>
      <c r="O222" s="50">
        <v>488</v>
      </c>
      <c r="P222" s="50">
        <v>107</v>
      </c>
      <c r="Q222" s="50">
        <v>0</v>
      </c>
      <c r="R222" s="50">
        <v>107</v>
      </c>
      <c r="S222" s="50">
        <v>0</v>
      </c>
      <c r="T222" s="50">
        <v>0</v>
      </c>
      <c r="U222" s="50">
        <v>0</v>
      </c>
    </row>
    <row r="223" spans="1:21" s="51" customFormat="1" ht="31.5">
      <c r="A223" s="18" t="s">
        <v>185</v>
      </c>
      <c r="B223" s="39" t="s">
        <v>192</v>
      </c>
      <c r="C223" s="52">
        <v>153.9</v>
      </c>
      <c r="D223" s="53">
        <v>153.9</v>
      </c>
      <c r="E223" s="50">
        <f t="shared" si="10"/>
        <v>0</v>
      </c>
      <c r="F223" s="53">
        <v>0</v>
      </c>
      <c r="G223" s="50">
        <f t="shared" si="9"/>
        <v>0</v>
      </c>
      <c r="H223" s="50">
        <f t="shared" si="11"/>
        <v>0</v>
      </c>
      <c r="I223" s="53">
        <v>153.9</v>
      </c>
      <c r="J223" s="53">
        <v>0</v>
      </c>
      <c r="K223" s="53">
        <v>0</v>
      </c>
      <c r="L223" s="53">
        <v>0</v>
      </c>
      <c r="M223" s="53">
        <v>91.8</v>
      </c>
      <c r="N223" s="53">
        <v>0</v>
      </c>
      <c r="O223" s="53">
        <v>91.8</v>
      </c>
      <c r="P223" s="53">
        <v>62.1</v>
      </c>
      <c r="Q223" s="53">
        <v>0</v>
      </c>
      <c r="R223" s="53">
        <v>62.1</v>
      </c>
      <c r="S223" s="53">
        <v>0</v>
      </c>
      <c r="T223" s="53">
        <v>0</v>
      </c>
      <c r="U223" s="53">
        <v>0</v>
      </c>
    </row>
    <row r="224" spans="1:21" s="51" customFormat="1" ht="31.5">
      <c r="A224" s="18" t="s">
        <v>185</v>
      </c>
      <c r="B224" s="39" t="s">
        <v>193</v>
      </c>
      <c r="C224" s="52">
        <v>3948.7</v>
      </c>
      <c r="D224" s="53">
        <v>3948.7</v>
      </c>
      <c r="E224" s="50">
        <f t="shared" si="10"/>
        <v>0</v>
      </c>
      <c r="F224" s="53">
        <v>0</v>
      </c>
      <c r="G224" s="50">
        <f t="shared" si="9"/>
        <v>0</v>
      </c>
      <c r="H224" s="50">
        <f t="shared" si="11"/>
        <v>0</v>
      </c>
      <c r="I224" s="53">
        <v>3948.7</v>
      </c>
      <c r="J224" s="53">
        <v>0</v>
      </c>
      <c r="K224" s="53">
        <v>0</v>
      </c>
      <c r="L224" s="53">
        <v>0</v>
      </c>
      <c r="M224" s="53">
        <v>3948.7</v>
      </c>
      <c r="N224" s="53">
        <v>0</v>
      </c>
      <c r="O224" s="53">
        <v>3948.7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</row>
    <row r="225" spans="1:21" s="51" customFormat="1" ht="31.5">
      <c r="A225" s="18" t="s">
        <v>185</v>
      </c>
      <c r="B225" s="39" t="s">
        <v>194</v>
      </c>
      <c r="C225" s="52">
        <v>481.5</v>
      </c>
      <c r="D225" s="53">
        <v>481.5</v>
      </c>
      <c r="E225" s="50">
        <f t="shared" si="10"/>
        <v>0</v>
      </c>
      <c r="F225" s="53">
        <v>0</v>
      </c>
      <c r="G225" s="50">
        <f t="shared" si="9"/>
        <v>0</v>
      </c>
      <c r="H225" s="50">
        <f t="shared" si="11"/>
        <v>0</v>
      </c>
      <c r="I225" s="53">
        <v>481.5</v>
      </c>
      <c r="J225" s="53">
        <v>0</v>
      </c>
      <c r="K225" s="53">
        <v>0</v>
      </c>
      <c r="L225" s="53">
        <v>0</v>
      </c>
      <c r="M225" s="53">
        <v>481.5</v>
      </c>
      <c r="N225" s="53">
        <v>0</v>
      </c>
      <c r="O225" s="53">
        <v>481.5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</row>
    <row r="226" spans="1:21" s="51" customFormat="1" ht="31.5">
      <c r="A226" s="18" t="s">
        <v>185</v>
      </c>
      <c r="B226" s="39" t="s">
        <v>195</v>
      </c>
      <c r="C226" s="52">
        <v>393.8</v>
      </c>
      <c r="D226" s="53">
        <v>393.8</v>
      </c>
      <c r="E226" s="50">
        <f t="shared" si="10"/>
        <v>0</v>
      </c>
      <c r="F226" s="53">
        <v>0</v>
      </c>
      <c r="G226" s="50">
        <f t="shared" si="9"/>
        <v>0</v>
      </c>
      <c r="H226" s="50">
        <f t="shared" si="11"/>
        <v>0</v>
      </c>
      <c r="I226" s="53">
        <v>393.8</v>
      </c>
      <c r="J226" s="53">
        <v>0</v>
      </c>
      <c r="K226" s="53">
        <v>0</v>
      </c>
      <c r="L226" s="53">
        <v>0</v>
      </c>
      <c r="M226" s="53">
        <v>393.8</v>
      </c>
      <c r="N226" s="53">
        <v>0</v>
      </c>
      <c r="O226" s="53">
        <v>393.8</v>
      </c>
      <c r="P226" s="53">
        <v>0</v>
      </c>
      <c r="Q226" s="53">
        <v>0</v>
      </c>
      <c r="R226" s="53">
        <v>0</v>
      </c>
      <c r="S226" s="53">
        <v>0</v>
      </c>
      <c r="T226" s="53">
        <v>0</v>
      </c>
      <c r="U226" s="53">
        <v>0</v>
      </c>
    </row>
    <row r="227" spans="1:21" s="51" customFormat="1" ht="31.5">
      <c r="A227" s="18" t="s">
        <v>185</v>
      </c>
      <c r="B227" s="39" t="s">
        <v>196</v>
      </c>
      <c r="C227" s="52">
        <v>255.5</v>
      </c>
      <c r="D227" s="53">
        <v>255.5</v>
      </c>
      <c r="E227" s="50">
        <f t="shared" si="10"/>
        <v>0</v>
      </c>
      <c r="F227" s="53">
        <v>0</v>
      </c>
      <c r="G227" s="50">
        <f t="shared" si="9"/>
        <v>0</v>
      </c>
      <c r="H227" s="50">
        <f t="shared" si="11"/>
        <v>0</v>
      </c>
      <c r="I227" s="53">
        <v>255.5</v>
      </c>
      <c r="J227" s="53">
        <v>0</v>
      </c>
      <c r="K227" s="53">
        <v>0</v>
      </c>
      <c r="L227" s="53">
        <v>0</v>
      </c>
      <c r="M227" s="53">
        <v>255.5</v>
      </c>
      <c r="N227" s="53">
        <v>0</v>
      </c>
      <c r="O227" s="53">
        <v>255.5</v>
      </c>
      <c r="P227" s="53">
        <v>0</v>
      </c>
      <c r="Q227" s="53">
        <v>0</v>
      </c>
      <c r="R227" s="53">
        <v>0</v>
      </c>
      <c r="S227" s="53">
        <v>0</v>
      </c>
      <c r="T227" s="53">
        <v>0</v>
      </c>
      <c r="U227" s="53">
        <v>0</v>
      </c>
    </row>
    <row r="228" spans="1:21" s="51" customFormat="1" ht="47.25">
      <c r="A228" s="18" t="s">
        <v>185</v>
      </c>
      <c r="B228" s="39" t="s">
        <v>197</v>
      </c>
      <c r="C228" s="52">
        <v>540.7</v>
      </c>
      <c r="D228" s="53">
        <v>540.7</v>
      </c>
      <c r="E228" s="50">
        <f t="shared" si="10"/>
        <v>0</v>
      </c>
      <c r="F228" s="53">
        <v>0</v>
      </c>
      <c r="G228" s="50">
        <f t="shared" si="9"/>
        <v>0</v>
      </c>
      <c r="H228" s="50">
        <f t="shared" si="11"/>
        <v>0</v>
      </c>
      <c r="I228" s="53">
        <v>540.7</v>
      </c>
      <c r="J228" s="53">
        <v>0</v>
      </c>
      <c r="K228" s="53">
        <v>0</v>
      </c>
      <c r="L228" s="53">
        <v>0</v>
      </c>
      <c r="M228" s="53">
        <v>294.9</v>
      </c>
      <c r="N228" s="53">
        <v>0</v>
      </c>
      <c r="O228" s="53">
        <v>294.9</v>
      </c>
      <c r="P228" s="53">
        <v>245.8</v>
      </c>
      <c r="Q228" s="53">
        <v>0</v>
      </c>
      <c r="R228" s="53">
        <v>245.8</v>
      </c>
      <c r="S228" s="53">
        <v>0</v>
      </c>
      <c r="T228" s="53">
        <v>0</v>
      </c>
      <c r="U228" s="53">
        <v>0</v>
      </c>
    </row>
    <row r="229" spans="1:21" s="51" customFormat="1" ht="31.5">
      <c r="A229" s="18" t="s">
        <v>185</v>
      </c>
      <c r="B229" s="39" t="s">
        <v>198</v>
      </c>
      <c r="C229" s="52">
        <v>165.7</v>
      </c>
      <c r="D229" s="53">
        <v>165.7</v>
      </c>
      <c r="E229" s="50">
        <f t="shared" si="10"/>
        <v>0</v>
      </c>
      <c r="F229" s="53">
        <v>0</v>
      </c>
      <c r="G229" s="50">
        <f t="shared" si="9"/>
        <v>0</v>
      </c>
      <c r="H229" s="50">
        <f t="shared" si="11"/>
        <v>0</v>
      </c>
      <c r="I229" s="53">
        <v>165.7</v>
      </c>
      <c r="J229" s="53">
        <v>0</v>
      </c>
      <c r="K229" s="53">
        <v>0</v>
      </c>
      <c r="L229" s="53">
        <v>0</v>
      </c>
      <c r="M229" s="53">
        <v>165.7</v>
      </c>
      <c r="N229" s="53">
        <v>0</v>
      </c>
      <c r="O229" s="53">
        <v>165.7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</row>
    <row r="230" spans="1:21" s="68" customFormat="1" ht="15.75">
      <c r="A230" s="18" t="s">
        <v>185</v>
      </c>
      <c r="B230" s="39" t="s">
        <v>199</v>
      </c>
      <c r="C230" s="52">
        <v>3928.24</v>
      </c>
      <c r="D230" s="53">
        <v>3928.24</v>
      </c>
      <c r="E230" s="53">
        <f t="shared" si="10"/>
        <v>0</v>
      </c>
      <c r="F230" s="53">
        <v>45.4</v>
      </c>
      <c r="G230" s="53">
        <f t="shared" si="9"/>
        <v>45.4</v>
      </c>
      <c r="H230" s="53">
        <f t="shared" si="11"/>
        <v>45.40000000000009</v>
      </c>
      <c r="I230" s="53">
        <v>3973.64</v>
      </c>
      <c r="J230" s="53">
        <v>784.14</v>
      </c>
      <c r="K230" s="53">
        <v>45.4</v>
      </c>
      <c r="L230" s="53">
        <v>829.54</v>
      </c>
      <c r="M230" s="53">
        <v>986.9</v>
      </c>
      <c r="N230" s="53">
        <v>0</v>
      </c>
      <c r="O230" s="53">
        <v>986.9</v>
      </c>
      <c r="P230" s="53">
        <v>2157.2</v>
      </c>
      <c r="Q230" s="53">
        <v>0</v>
      </c>
      <c r="R230" s="53">
        <v>2157.2</v>
      </c>
      <c r="S230" s="53">
        <v>0</v>
      </c>
      <c r="T230" s="53">
        <v>0</v>
      </c>
      <c r="U230" s="53">
        <v>0</v>
      </c>
    </row>
    <row r="231" spans="1:21" s="68" customFormat="1" ht="15.75">
      <c r="A231" s="18" t="s">
        <v>200</v>
      </c>
      <c r="B231" s="39" t="s">
        <v>201</v>
      </c>
      <c r="C231" s="52">
        <v>9779.27</v>
      </c>
      <c r="D231" s="53">
        <v>9779.27</v>
      </c>
      <c r="E231" s="53">
        <f t="shared" si="10"/>
        <v>0</v>
      </c>
      <c r="F231" s="53">
        <v>1619</v>
      </c>
      <c r="G231" s="53">
        <f t="shared" si="9"/>
        <v>1619</v>
      </c>
      <c r="H231" s="53">
        <f t="shared" si="11"/>
        <v>1619</v>
      </c>
      <c r="I231" s="53">
        <v>11398.27</v>
      </c>
      <c r="J231" s="53">
        <v>3171.2</v>
      </c>
      <c r="K231" s="53">
        <v>1619</v>
      </c>
      <c r="L231" s="53">
        <v>4790.2</v>
      </c>
      <c r="M231" s="53">
        <v>2233.4</v>
      </c>
      <c r="N231" s="53">
        <v>0</v>
      </c>
      <c r="O231" s="53">
        <v>2233.4</v>
      </c>
      <c r="P231" s="53">
        <v>2233.3</v>
      </c>
      <c r="Q231" s="53">
        <v>0</v>
      </c>
      <c r="R231" s="53">
        <v>2233.3</v>
      </c>
      <c r="S231" s="53">
        <v>2141.37</v>
      </c>
      <c r="T231" s="53">
        <v>0</v>
      </c>
      <c r="U231" s="53">
        <v>2141.37</v>
      </c>
    </row>
    <row r="232" spans="1:21" s="51" customFormat="1" ht="15.75">
      <c r="A232" s="16" t="s">
        <v>200</v>
      </c>
      <c r="B232" s="38" t="s">
        <v>68</v>
      </c>
      <c r="C232" s="49">
        <v>8841.27</v>
      </c>
      <c r="D232" s="50">
        <v>8841.27</v>
      </c>
      <c r="E232" s="50">
        <f t="shared" si="10"/>
        <v>0</v>
      </c>
      <c r="F232" s="50">
        <v>219</v>
      </c>
      <c r="G232" s="50">
        <f t="shared" si="9"/>
        <v>219</v>
      </c>
      <c r="H232" s="50">
        <f t="shared" si="11"/>
        <v>219</v>
      </c>
      <c r="I232" s="50">
        <v>9060.27</v>
      </c>
      <c r="J232" s="50">
        <v>2233.2</v>
      </c>
      <c r="K232" s="50">
        <v>219</v>
      </c>
      <c r="L232" s="50">
        <v>2452.2</v>
      </c>
      <c r="M232" s="50">
        <v>2233.4</v>
      </c>
      <c r="N232" s="50">
        <v>0</v>
      </c>
      <c r="O232" s="50">
        <v>2233.4</v>
      </c>
      <c r="P232" s="50">
        <v>2233.3</v>
      </c>
      <c r="Q232" s="50">
        <v>0</v>
      </c>
      <c r="R232" s="50">
        <v>2233.3</v>
      </c>
      <c r="S232" s="50">
        <v>2141.37</v>
      </c>
      <c r="T232" s="50">
        <v>0</v>
      </c>
      <c r="U232" s="50">
        <v>2141.37</v>
      </c>
    </row>
    <row r="233" spans="1:21" s="51" customFormat="1" ht="31.5">
      <c r="A233" s="16" t="s">
        <v>200</v>
      </c>
      <c r="B233" s="38" t="s">
        <v>202</v>
      </c>
      <c r="C233" s="49">
        <v>488</v>
      </c>
      <c r="D233" s="50">
        <v>488</v>
      </c>
      <c r="E233" s="50">
        <f t="shared" si="10"/>
        <v>0</v>
      </c>
      <c r="F233" s="50">
        <v>1400</v>
      </c>
      <c r="G233" s="50">
        <f t="shared" si="9"/>
        <v>1400</v>
      </c>
      <c r="H233" s="50">
        <f t="shared" si="11"/>
        <v>1400</v>
      </c>
      <c r="I233" s="50">
        <v>1888</v>
      </c>
      <c r="J233" s="50">
        <v>488</v>
      </c>
      <c r="K233" s="50">
        <v>1400</v>
      </c>
      <c r="L233" s="50">
        <v>1888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</row>
    <row r="234" spans="1:21" s="51" customFormat="1" ht="31.5">
      <c r="A234" s="16" t="s">
        <v>200</v>
      </c>
      <c r="B234" s="38" t="s">
        <v>203</v>
      </c>
      <c r="C234" s="49">
        <v>450</v>
      </c>
      <c r="D234" s="50">
        <v>450</v>
      </c>
      <c r="E234" s="50">
        <f t="shared" si="10"/>
        <v>0</v>
      </c>
      <c r="F234" s="50">
        <v>0</v>
      </c>
      <c r="G234" s="50">
        <f t="shared" si="9"/>
        <v>0</v>
      </c>
      <c r="H234" s="50">
        <f t="shared" si="11"/>
        <v>0</v>
      </c>
      <c r="I234" s="50">
        <v>450</v>
      </c>
      <c r="J234" s="50">
        <v>450</v>
      </c>
      <c r="K234" s="50">
        <v>0</v>
      </c>
      <c r="L234" s="50">
        <v>450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</row>
    <row r="235" spans="1:21" s="68" customFormat="1" ht="15.75">
      <c r="A235" s="18" t="s">
        <v>200</v>
      </c>
      <c r="B235" s="39" t="s">
        <v>204</v>
      </c>
      <c r="C235" s="52">
        <v>26732.12</v>
      </c>
      <c r="D235" s="53">
        <v>26732.12</v>
      </c>
      <c r="E235" s="53">
        <f t="shared" si="10"/>
        <v>0</v>
      </c>
      <c r="F235" s="53">
        <v>-123.47</v>
      </c>
      <c r="G235" s="53">
        <f t="shared" si="9"/>
        <v>-123.47</v>
      </c>
      <c r="H235" s="53">
        <f t="shared" si="11"/>
        <v>-123.46999999999753</v>
      </c>
      <c r="I235" s="53">
        <v>26608.65</v>
      </c>
      <c r="J235" s="53">
        <v>7524.5</v>
      </c>
      <c r="K235" s="53">
        <v>-123.47</v>
      </c>
      <c r="L235" s="53">
        <v>7401.03</v>
      </c>
      <c r="M235" s="53">
        <v>6402.8</v>
      </c>
      <c r="N235" s="53">
        <v>0</v>
      </c>
      <c r="O235" s="53">
        <v>6402.8</v>
      </c>
      <c r="P235" s="53">
        <v>6402.5</v>
      </c>
      <c r="Q235" s="53">
        <v>0</v>
      </c>
      <c r="R235" s="53">
        <v>6402.5</v>
      </c>
      <c r="S235" s="53">
        <v>6402.32</v>
      </c>
      <c r="T235" s="53">
        <v>0</v>
      </c>
      <c r="U235" s="53">
        <v>6402.32</v>
      </c>
    </row>
    <row r="236" spans="1:21" s="51" customFormat="1" ht="15.75">
      <c r="A236" s="16" t="s">
        <v>200</v>
      </c>
      <c r="B236" s="38" t="s">
        <v>68</v>
      </c>
      <c r="C236" s="49">
        <v>25888.92</v>
      </c>
      <c r="D236" s="50">
        <v>25888.92</v>
      </c>
      <c r="E236" s="50">
        <f t="shared" si="10"/>
        <v>0</v>
      </c>
      <c r="F236" s="50">
        <v>-123.47</v>
      </c>
      <c r="G236" s="50">
        <f t="shared" si="9"/>
        <v>-123.47</v>
      </c>
      <c r="H236" s="50">
        <f t="shared" si="11"/>
        <v>-123.46999999999753</v>
      </c>
      <c r="I236" s="50">
        <v>25765.45</v>
      </c>
      <c r="J236" s="50">
        <v>6681.3</v>
      </c>
      <c r="K236" s="50">
        <v>-123.47</v>
      </c>
      <c r="L236" s="50">
        <v>6557.83</v>
      </c>
      <c r="M236" s="50">
        <v>6402.8</v>
      </c>
      <c r="N236" s="50">
        <v>0</v>
      </c>
      <c r="O236" s="50">
        <v>6402.8</v>
      </c>
      <c r="P236" s="50">
        <v>6402.5</v>
      </c>
      <c r="Q236" s="50">
        <v>0</v>
      </c>
      <c r="R236" s="50">
        <v>6402.5</v>
      </c>
      <c r="S236" s="50">
        <v>6402.32</v>
      </c>
      <c r="T236" s="50">
        <v>0</v>
      </c>
      <c r="U236" s="50">
        <v>6402.32</v>
      </c>
    </row>
    <row r="237" spans="1:21" s="51" customFormat="1" ht="31.5">
      <c r="A237" s="16" t="s">
        <v>200</v>
      </c>
      <c r="B237" s="38" t="s">
        <v>205</v>
      </c>
      <c r="C237" s="49">
        <v>843.2</v>
      </c>
      <c r="D237" s="50">
        <v>843.2</v>
      </c>
      <c r="E237" s="50">
        <f t="shared" si="10"/>
        <v>0</v>
      </c>
      <c r="F237" s="50">
        <v>0</v>
      </c>
      <c r="G237" s="50">
        <f t="shared" si="9"/>
        <v>0</v>
      </c>
      <c r="H237" s="50">
        <f t="shared" si="11"/>
        <v>0</v>
      </c>
      <c r="I237" s="50">
        <v>843.2</v>
      </c>
      <c r="J237" s="50">
        <v>843.2</v>
      </c>
      <c r="K237" s="50">
        <v>0</v>
      </c>
      <c r="L237" s="50">
        <v>843.2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</row>
    <row r="238" spans="1:21" s="68" customFormat="1" ht="15.75">
      <c r="A238" s="18" t="s">
        <v>200</v>
      </c>
      <c r="B238" s="39" t="s">
        <v>168</v>
      </c>
      <c r="C238" s="52"/>
      <c r="D238" s="53">
        <v>0</v>
      </c>
      <c r="E238" s="53">
        <f t="shared" si="10"/>
        <v>0</v>
      </c>
      <c r="F238" s="53">
        <v>1400</v>
      </c>
      <c r="G238" s="53">
        <f t="shared" si="9"/>
        <v>1400</v>
      </c>
      <c r="H238" s="53">
        <f t="shared" si="11"/>
        <v>1400</v>
      </c>
      <c r="I238" s="53">
        <v>1400</v>
      </c>
      <c r="J238" s="53">
        <v>0</v>
      </c>
      <c r="K238" s="53">
        <v>161.3</v>
      </c>
      <c r="L238" s="53">
        <v>161.3</v>
      </c>
      <c r="M238" s="53">
        <v>0</v>
      </c>
      <c r="N238" s="53">
        <v>494.5</v>
      </c>
      <c r="O238" s="53">
        <v>494.5</v>
      </c>
      <c r="P238" s="53">
        <v>0</v>
      </c>
      <c r="Q238" s="53">
        <v>326</v>
      </c>
      <c r="R238" s="53">
        <v>326</v>
      </c>
      <c r="S238" s="53">
        <v>0</v>
      </c>
      <c r="T238" s="53">
        <v>418.2</v>
      </c>
      <c r="U238" s="53">
        <v>418.2</v>
      </c>
    </row>
    <row r="239" spans="1:21" s="68" customFormat="1" ht="15.75">
      <c r="A239" s="18" t="s">
        <v>200</v>
      </c>
      <c r="B239" s="39" t="s">
        <v>169</v>
      </c>
      <c r="C239" s="52"/>
      <c r="D239" s="53">
        <v>0</v>
      </c>
      <c r="E239" s="53">
        <f t="shared" si="10"/>
        <v>0</v>
      </c>
      <c r="F239" s="53">
        <v>1700</v>
      </c>
      <c r="G239" s="53">
        <f t="shared" si="9"/>
        <v>1700</v>
      </c>
      <c r="H239" s="53">
        <f t="shared" si="11"/>
        <v>1700</v>
      </c>
      <c r="I239" s="53">
        <v>1700</v>
      </c>
      <c r="J239" s="53">
        <v>0</v>
      </c>
      <c r="K239" s="53">
        <v>600</v>
      </c>
      <c r="L239" s="53">
        <v>600</v>
      </c>
      <c r="M239" s="53">
        <v>0</v>
      </c>
      <c r="N239" s="53">
        <v>600</v>
      </c>
      <c r="O239" s="53">
        <v>600</v>
      </c>
      <c r="P239" s="53">
        <v>0</v>
      </c>
      <c r="Q239" s="53">
        <v>500</v>
      </c>
      <c r="R239" s="53">
        <v>500</v>
      </c>
      <c r="S239" s="53">
        <v>0</v>
      </c>
      <c r="T239" s="53">
        <v>0</v>
      </c>
      <c r="U239" s="53">
        <v>0</v>
      </c>
    </row>
    <row r="240" spans="1:22" s="68" customFormat="1" ht="15.75">
      <c r="A240" s="18" t="s">
        <v>200</v>
      </c>
      <c r="B240" s="39" t="s">
        <v>162</v>
      </c>
      <c r="C240" s="52">
        <v>54855.9</v>
      </c>
      <c r="D240" s="53">
        <v>82109.3</v>
      </c>
      <c r="E240" s="53">
        <f t="shared" si="10"/>
        <v>27253.4</v>
      </c>
      <c r="F240" s="53">
        <v>6522.64</v>
      </c>
      <c r="G240" s="53">
        <f t="shared" si="9"/>
        <v>33776.04</v>
      </c>
      <c r="H240" s="53">
        <f t="shared" si="11"/>
        <v>33776.04</v>
      </c>
      <c r="I240" s="53">
        <v>88631.94</v>
      </c>
      <c r="J240" s="53">
        <v>22803.85</v>
      </c>
      <c r="K240" s="53">
        <v>6512.64</v>
      </c>
      <c r="L240" s="53">
        <v>29316.49</v>
      </c>
      <c r="M240" s="53">
        <v>21877.55</v>
      </c>
      <c r="N240" s="53">
        <v>0</v>
      </c>
      <c r="O240" s="53">
        <v>21877.55</v>
      </c>
      <c r="P240" s="53">
        <v>19330.9</v>
      </c>
      <c r="Q240" s="53">
        <v>0</v>
      </c>
      <c r="R240" s="53">
        <v>19330.9</v>
      </c>
      <c r="S240" s="53">
        <v>18097</v>
      </c>
      <c r="T240" s="53">
        <v>0</v>
      </c>
      <c r="U240" s="53">
        <v>18097</v>
      </c>
      <c r="V240" s="73">
        <f>SUM(I241:I259)</f>
        <v>88631.93999999999</v>
      </c>
    </row>
    <row r="241" spans="1:21" s="51" customFormat="1" ht="15.75">
      <c r="A241" s="16" t="s">
        <v>200</v>
      </c>
      <c r="B241" s="38" t="s">
        <v>206</v>
      </c>
      <c r="C241" s="49">
        <v>14458.68</v>
      </c>
      <c r="D241" s="50">
        <v>14458.68</v>
      </c>
      <c r="E241" s="50">
        <f t="shared" si="10"/>
        <v>0</v>
      </c>
      <c r="F241" s="50">
        <v>2988.07</v>
      </c>
      <c r="G241" s="50">
        <f t="shared" si="9"/>
        <v>2988.07</v>
      </c>
      <c r="H241" s="50">
        <f t="shared" si="11"/>
        <v>2988.0699999999997</v>
      </c>
      <c r="I241" s="50">
        <v>17446.75</v>
      </c>
      <c r="J241" s="50">
        <v>3640.81</v>
      </c>
      <c r="K241" s="50">
        <v>2978.07</v>
      </c>
      <c r="L241" s="50">
        <v>6618.88</v>
      </c>
      <c r="M241" s="50">
        <v>3806.5</v>
      </c>
      <c r="N241" s="50">
        <v>0</v>
      </c>
      <c r="O241" s="50">
        <v>3806.5</v>
      </c>
      <c r="P241" s="50">
        <v>3538.5</v>
      </c>
      <c r="Q241" s="50">
        <v>0</v>
      </c>
      <c r="R241" s="50">
        <v>3538.5</v>
      </c>
      <c r="S241" s="50">
        <v>3472.87</v>
      </c>
      <c r="T241" s="50">
        <v>0</v>
      </c>
      <c r="U241" s="50">
        <v>3472.87</v>
      </c>
    </row>
    <row r="242" spans="1:21" s="51" customFormat="1" ht="31.5">
      <c r="A242" s="16" t="s">
        <v>200</v>
      </c>
      <c r="B242" s="38" t="s">
        <v>171</v>
      </c>
      <c r="C242" s="49"/>
      <c r="D242" s="50">
        <v>1149</v>
      </c>
      <c r="E242" s="50">
        <f t="shared" si="10"/>
        <v>1149</v>
      </c>
      <c r="F242" s="50">
        <v>0</v>
      </c>
      <c r="G242" s="50">
        <f t="shared" si="9"/>
        <v>1149</v>
      </c>
      <c r="H242" s="50">
        <f t="shared" si="11"/>
        <v>1149</v>
      </c>
      <c r="I242" s="50">
        <v>1149</v>
      </c>
      <c r="J242" s="50">
        <v>1000</v>
      </c>
      <c r="K242" s="50">
        <v>0</v>
      </c>
      <c r="L242" s="50">
        <v>1000</v>
      </c>
      <c r="M242" s="50">
        <v>149</v>
      </c>
      <c r="N242" s="50">
        <v>0</v>
      </c>
      <c r="O242" s="50">
        <v>149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</row>
    <row r="243" spans="1:21" s="51" customFormat="1" ht="15.75">
      <c r="A243" s="16" t="s">
        <v>200</v>
      </c>
      <c r="B243" s="38" t="s">
        <v>207</v>
      </c>
      <c r="C243" s="49">
        <v>21251.28</v>
      </c>
      <c r="D243" s="50">
        <v>21251.28</v>
      </c>
      <c r="E243" s="50">
        <f t="shared" si="10"/>
        <v>0</v>
      </c>
      <c r="F243" s="50">
        <v>1757</v>
      </c>
      <c r="G243" s="50">
        <f t="shared" si="9"/>
        <v>1757</v>
      </c>
      <c r="H243" s="50">
        <f t="shared" si="11"/>
        <v>1757</v>
      </c>
      <c r="I243" s="50">
        <v>23008.28</v>
      </c>
      <c r="J243" s="50">
        <v>5251.7</v>
      </c>
      <c r="K243" s="50">
        <v>1757</v>
      </c>
      <c r="L243" s="50">
        <v>7008.7</v>
      </c>
      <c r="M243" s="50">
        <v>5418.2</v>
      </c>
      <c r="N243" s="50">
        <v>0</v>
      </c>
      <c r="O243" s="50">
        <v>5418.2</v>
      </c>
      <c r="P243" s="50">
        <v>5315.08</v>
      </c>
      <c r="Q243" s="50">
        <v>0</v>
      </c>
      <c r="R243" s="50">
        <v>5315.08</v>
      </c>
      <c r="S243" s="50">
        <v>5266.3</v>
      </c>
      <c r="T243" s="50">
        <v>0</v>
      </c>
      <c r="U243" s="50">
        <v>5266.3</v>
      </c>
    </row>
    <row r="244" spans="1:21" s="51" customFormat="1" ht="31.5">
      <c r="A244" s="16" t="s">
        <v>200</v>
      </c>
      <c r="B244" s="38" t="s">
        <v>208</v>
      </c>
      <c r="C244" s="49"/>
      <c r="D244" s="50">
        <v>5850</v>
      </c>
      <c r="E244" s="50">
        <f t="shared" si="10"/>
        <v>5850</v>
      </c>
      <c r="F244" s="50">
        <v>782.4</v>
      </c>
      <c r="G244" s="50">
        <f t="shared" si="9"/>
        <v>6632.4</v>
      </c>
      <c r="H244" s="50">
        <f t="shared" si="11"/>
        <v>6632.4</v>
      </c>
      <c r="I244" s="50">
        <v>6632.4</v>
      </c>
      <c r="J244" s="50">
        <v>1800</v>
      </c>
      <c r="K244" s="50">
        <v>782.4</v>
      </c>
      <c r="L244" s="50">
        <v>2582.4</v>
      </c>
      <c r="M244" s="50">
        <v>2000</v>
      </c>
      <c r="N244" s="50">
        <v>0</v>
      </c>
      <c r="O244" s="50">
        <v>2000</v>
      </c>
      <c r="P244" s="50">
        <v>1300</v>
      </c>
      <c r="Q244" s="50">
        <v>0</v>
      </c>
      <c r="R244" s="50">
        <v>1300</v>
      </c>
      <c r="S244" s="50">
        <v>750</v>
      </c>
      <c r="T244" s="50">
        <v>0</v>
      </c>
      <c r="U244" s="50">
        <v>750</v>
      </c>
    </row>
    <row r="245" spans="1:21" s="51" customFormat="1" ht="31.5">
      <c r="A245" s="16" t="s">
        <v>200</v>
      </c>
      <c r="B245" s="38" t="s">
        <v>209</v>
      </c>
      <c r="C245" s="49"/>
      <c r="D245" s="50">
        <v>347.4</v>
      </c>
      <c r="E245" s="50">
        <f t="shared" si="10"/>
        <v>347.4</v>
      </c>
      <c r="F245" s="50">
        <v>-2.2</v>
      </c>
      <c r="G245" s="50">
        <f t="shared" si="9"/>
        <v>345.2</v>
      </c>
      <c r="H245" s="50">
        <f t="shared" si="11"/>
        <v>345.2</v>
      </c>
      <c r="I245" s="50">
        <v>345.2</v>
      </c>
      <c r="J245" s="50">
        <v>83</v>
      </c>
      <c r="K245" s="50">
        <v>-2.2</v>
      </c>
      <c r="L245" s="50">
        <v>80.8</v>
      </c>
      <c r="M245" s="50">
        <v>89</v>
      </c>
      <c r="N245" s="50">
        <v>0</v>
      </c>
      <c r="O245" s="50">
        <v>89</v>
      </c>
      <c r="P245" s="50">
        <v>84</v>
      </c>
      <c r="Q245" s="50">
        <v>0</v>
      </c>
      <c r="R245" s="50">
        <v>84</v>
      </c>
      <c r="S245" s="50">
        <v>91.4</v>
      </c>
      <c r="T245" s="50">
        <v>0</v>
      </c>
      <c r="U245" s="50">
        <v>91.4</v>
      </c>
    </row>
    <row r="246" spans="1:21" s="51" customFormat="1" ht="31.5">
      <c r="A246" s="16" t="s">
        <v>200</v>
      </c>
      <c r="B246" s="38" t="s">
        <v>210</v>
      </c>
      <c r="C246" s="49"/>
      <c r="D246" s="50">
        <v>1012.4</v>
      </c>
      <c r="E246" s="50">
        <f t="shared" si="10"/>
        <v>1012.4</v>
      </c>
      <c r="F246" s="50">
        <v>0</v>
      </c>
      <c r="G246" s="50">
        <f t="shared" si="9"/>
        <v>1012.4</v>
      </c>
      <c r="H246" s="50">
        <f t="shared" si="11"/>
        <v>1012.4</v>
      </c>
      <c r="I246" s="50">
        <v>1012.4</v>
      </c>
      <c r="J246" s="50">
        <v>250</v>
      </c>
      <c r="K246" s="50">
        <v>0</v>
      </c>
      <c r="L246" s="50">
        <v>250</v>
      </c>
      <c r="M246" s="50">
        <v>250</v>
      </c>
      <c r="N246" s="50">
        <v>0</v>
      </c>
      <c r="O246" s="50">
        <v>250</v>
      </c>
      <c r="P246" s="50">
        <v>250</v>
      </c>
      <c r="Q246" s="50">
        <v>0</v>
      </c>
      <c r="R246" s="50">
        <v>250</v>
      </c>
      <c r="S246" s="50">
        <v>262.4</v>
      </c>
      <c r="T246" s="50">
        <v>0</v>
      </c>
      <c r="U246" s="50">
        <v>262.4</v>
      </c>
    </row>
    <row r="247" spans="1:21" s="51" customFormat="1" ht="31.5">
      <c r="A247" s="16" t="s">
        <v>200</v>
      </c>
      <c r="B247" s="38" t="s">
        <v>211</v>
      </c>
      <c r="C247" s="49"/>
      <c r="D247" s="50">
        <v>1424.5</v>
      </c>
      <c r="E247" s="50">
        <f t="shared" si="10"/>
        <v>1424.5</v>
      </c>
      <c r="F247" s="50">
        <v>0</v>
      </c>
      <c r="G247" s="50">
        <f t="shared" si="9"/>
        <v>1424.5</v>
      </c>
      <c r="H247" s="50">
        <f t="shared" si="11"/>
        <v>1424.5</v>
      </c>
      <c r="I247" s="50">
        <v>1424.5</v>
      </c>
      <c r="J247" s="50">
        <v>350</v>
      </c>
      <c r="K247" s="50">
        <v>0</v>
      </c>
      <c r="L247" s="50">
        <v>350</v>
      </c>
      <c r="M247" s="50">
        <v>350</v>
      </c>
      <c r="N247" s="50">
        <v>0</v>
      </c>
      <c r="O247" s="50">
        <v>350</v>
      </c>
      <c r="P247" s="50">
        <v>350</v>
      </c>
      <c r="Q247" s="50">
        <v>0</v>
      </c>
      <c r="R247" s="50">
        <v>350</v>
      </c>
      <c r="S247" s="50">
        <v>374.5</v>
      </c>
      <c r="T247" s="50">
        <v>0</v>
      </c>
      <c r="U247" s="50">
        <v>374.5</v>
      </c>
    </row>
    <row r="248" spans="1:21" s="51" customFormat="1" ht="31.5">
      <c r="A248" s="16" t="s">
        <v>200</v>
      </c>
      <c r="B248" s="38" t="s">
        <v>212</v>
      </c>
      <c r="C248" s="49"/>
      <c r="D248" s="50">
        <v>14109</v>
      </c>
      <c r="E248" s="50">
        <f t="shared" si="10"/>
        <v>14109</v>
      </c>
      <c r="F248" s="50">
        <v>-5370.4</v>
      </c>
      <c r="G248" s="50">
        <f t="shared" si="9"/>
        <v>8738.6</v>
      </c>
      <c r="H248" s="50">
        <f t="shared" si="11"/>
        <v>8738.6</v>
      </c>
      <c r="I248" s="50">
        <v>8738.6</v>
      </c>
      <c r="J248" s="50">
        <v>4050</v>
      </c>
      <c r="K248" s="50">
        <v>-5370.4</v>
      </c>
      <c r="L248" s="50">
        <v>-1320.4</v>
      </c>
      <c r="M248" s="50">
        <v>4250</v>
      </c>
      <c r="N248" s="50">
        <v>0</v>
      </c>
      <c r="O248" s="50">
        <v>4250</v>
      </c>
      <c r="P248" s="50">
        <v>3050</v>
      </c>
      <c r="Q248" s="50">
        <v>0</v>
      </c>
      <c r="R248" s="50">
        <v>3050</v>
      </c>
      <c r="S248" s="50">
        <v>2759</v>
      </c>
      <c r="T248" s="50">
        <v>0</v>
      </c>
      <c r="U248" s="50">
        <v>2759</v>
      </c>
    </row>
    <row r="249" spans="1:21" s="51" customFormat="1" ht="47.25">
      <c r="A249" s="16" t="s">
        <v>200</v>
      </c>
      <c r="B249" s="38" t="s">
        <v>213</v>
      </c>
      <c r="C249" s="49"/>
      <c r="D249" s="50">
        <v>2326</v>
      </c>
      <c r="E249" s="50">
        <f t="shared" si="10"/>
        <v>2326</v>
      </c>
      <c r="F249" s="50">
        <v>-400</v>
      </c>
      <c r="G249" s="50">
        <f t="shared" si="9"/>
        <v>1926</v>
      </c>
      <c r="H249" s="50">
        <f t="shared" si="11"/>
        <v>1926</v>
      </c>
      <c r="I249" s="50">
        <v>1926</v>
      </c>
      <c r="J249" s="50">
        <v>825</v>
      </c>
      <c r="K249" s="50">
        <v>-400</v>
      </c>
      <c r="L249" s="50">
        <v>425</v>
      </c>
      <c r="M249" s="50">
        <v>725</v>
      </c>
      <c r="N249" s="50">
        <v>0</v>
      </c>
      <c r="O249" s="50">
        <v>725</v>
      </c>
      <c r="P249" s="50">
        <v>525</v>
      </c>
      <c r="Q249" s="50">
        <v>0</v>
      </c>
      <c r="R249" s="50">
        <v>525</v>
      </c>
      <c r="S249" s="50">
        <v>251</v>
      </c>
      <c r="T249" s="50">
        <v>0</v>
      </c>
      <c r="U249" s="50">
        <v>251</v>
      </c>
    </row>
    <row r="250" spans="1:21" s="51" customFormat="1" ht="47.25">
      <c r="A250" s="16" t="s">
        <v>200</v>
      </c>
      <c r="B250" s="38" t="s">
        <v>214</v>
      </c>
      <c r="C250" s="49"/>
      <c r="D250" s="50">
        <v>350.5</v>
      </c>
      <c r="E250" s="50">
        <f t="shared" si="10"/>
        <v>350.5</v>
      </c>
      <c r="F250" s="50">
        <v>0</v>
      </c>
      <c r="G250" s="50">
        <f t="shared" si="9"/>
        <v>350.5</v>
      </c>
      <c r="H250" s="50">
        <f t="shared" si="11"/>
        <v>350.5</v>
      </c>
      <c r="I250" s="50">
        <v>350.5</v>
      </c>
      <c r="J250" s="50">
        <v>80</v>
      </c>
      <c r="K250" s="50">
        <v>0</v>
      </c>
      <c r="L250" s="50">
        <v>80</v>
      </c>
      <c r="M250" s="50">
        <v>100</v>
      </c>
      <c r="N250" s="50">
        <v>0</v>
      </c>
      <c r="O250" s="50">
        <v>100</v>
      </c>
      <c r="P250" s="50">
        <v>100</v>
      </c>
      <c r="Q250" s="50">
        <v>0</v>
      </c>
      <c r="R250" s="50">
        <v>100</v>
      </c>
      <c r="S250" s="50">
        <v>70.5</v>
      </c>
      <c r="T250" s="50">
        <v>0</v>
      </c>
      <c r="U250" s="50">
        <v>70.5</v>
      </c>
    </row>
    <row r="251" spans="1:21" s="51" customFormat="1" ht="15.75">
      <c r="A251" s="16" t="s">
        <v>200</v>
      </c>
      <c r="B251" s="38" t="s">
        <v>215</v>
      </c>
      <c r="C251" s="49">
        <v>2292.66</v>
      </c>
      <c r="D251" s="50">
        <v>2292.66</v>
      </c>
      <c r="E251" s="50">
        <f t="shared" si="10"/>
        <v>0</v>
      </c>
      <c r="F251" s="50">
        <v>-1184.03</v>
      </c>
      <c r="G251" s="50">
        <f t="shared" si="9"/>
        <v>-1184.03</v>
      </c>
      <c r="H251" s="50">
        <f t="shared" si="11"/>
        <v>-1184.0299999999997</v>
      </c>
      <c r="I251" s="50">
        <v>1108.63</v>
      </c>
      <c r="J251" s="50">
        <v>625.71</v>
      </c>
      <c r="K251" s="50">
        <v>-1184.03</v>
      </c>
      <c r="L251" s="50">
        <v>-558.32</v>
      </c>
      <c r="M251" s="50">
        <v>555.3</v>
      </c>
      <c r="N251" s="50">
        <v>0</v>
      </c>
      <c r="O251" s="50">
        <v>555.3</v>
      </c>
      <c r="P251" s="50">
        <v>555.1</v>
      </c>
      <c r="Q251" s="50">
        <v>0</v>
      </c>
      <c r="R251" s="50">
        <v>555.1</v>
      </c>
      <c r="S251" s="50">
        <v>556.55</v>
      </c>
      <c r="T251" s="50">
        <v>0</v>
      </c>
      <c r="U251" s="50">
        <v>556.55</v>
      </c>
    </row>
    <row r="252" spans="1:21" s="51" customFormat="1" ht="31.5">
      <c r="A252" s="16" t="s">
        <v>200</v>
      </c>
      <c r="B252" s="38" t="s">
        <v>216</v>
      </c>
      <c r="C252" s="49">
        <v>250</v>
      </c>
      <c r="D252" s="50">
        <v>250</v>
      </c>
      <c r="E252" s="50">
        <f t="shared" si="10"/>
        <v>0</v>
      </c>
      <c r="F252" s="50">
        <v>4988</v>
      </c>
      <c r="G252" s="50">
        <f t="shared" si="9"/>
        <v>4988</v>
      </c>
      <c r="H252" s="50">
        <f t="shared" si="11"/>
        <v>4988</v>
      </c>
      <c r="I252" s="50">
        <v>5238</v>
      </c>
      <c r="J252" s="50">
        <v>63</v>
      </c>
      <c r="K252" s="50">
        <v>4988</v>
      </c>
      <c r="L252" s="50">
        <v>5051</v>
      </c>
      <c r="M252" s="50">
        <v>62</v>
      </c>
      <c r="N252" s="50">
        <v>0</v>
      </c>
      <c r="O252" s="50">
        <v>62</v>
      </c>
      <c r="P252" s="50">
        <v>63</v>
      </c>
      <c r="Q252" s="50">
        <v>0</v>
      </c>
      <c r="R252" s="50">
        <v>63</v>
      </c>
      <c r="S252" s="50">
        <v>62</v>
      </c>
      <c r="T252" s="50">
        <v>0</v>
      </c>
      <c r="U252" s="50">
        <v>62</v>
      </c>
    </row>
    <row r="253" spans="1:21" s="51" customFormat="1" ht="15.75">
      <c r="A253" s="16" t="s">
        <v>200</v>
      </c>
      <c r="B253" s="38" t="s">
        <v>217</v>
      </c>
      <c r="C253" s="49">
        <v>16603.28</v>
      </c>
      <c r="D253" s="50">
        <v>16603.28</v>
      </c>
      <c r="E253" s="50">
        <f t="shared" si="10"/>
        <v>0</v>
      </c>
      <c r="F253" s="50">
        <v>2561.6</v>
      </c>
      <c r="G253" s="50">
        <f t="shared" si="9"/>
        <v>2561.6</v>
      </c>
      <c r="H253" s="50">
        <f t="shared" si="11"/>
        <v>2561.600000000002</v>
      </c>
      <c r="I253" s="50">
        <v>19164.88</v>
      </c>
      <c r="J253" s="50">
        <v>4612.63</v>
      </c>
      <c r="K253" s="50">
        <v>2561.6</v>
      </c>
      <c r="L253" s="50">
        <v>7174.23</v>
      </c>
      <c r="M253" s="50">
        <v>3945.55</v>
      </c>
      <c r="N253" s="50">
        <v>0</v>
      </c>
      <c r="O253" s="50">
        <v>3945.55</v>
      </c>
      <c r="P253" s="50">
        <v>4026.22</v>
      </c>
      <c r="Q253" s="50">
        <v>0</v>
      </c>
      <c r="R253" s="50">
        <v>4026.22</v>
      </c>
      <c r="S253" s="50">
        <v>4018.88</v>
      </c>
      <c r="T253" s="50">
        <v>0</v>
      </c>
      <c r="U253" s="50">
        <v>4018.88</v>
      </c>
    </row>
    <row r="254" spans="1:21" s="51" customFormat="1" ht="31.5">
      <c r="A254" s="16" t="s">
        <v>200</v>
      </c>
      <c r="B254" s="38" t="s">
        <v>218</v>
      </c>
      <c r="C254" s="49"/>
      <c r="D254" s="50">
        <v>220</v>
      </c>
      <c r="E254" s="50">
        <f t="shared" si="10"/>
        <v>220</v>
      </c>
      <c r="F254" s="50">
        <v>0</v>
      </c>
      <c r="G254" s="50">
        <f aca="true" t="shared" si="12" ref="G254:G341">E254+F254</f>
        <v>220</v>
      </c>
      <c r="H254" s="50">
        <f t="shared" si="11"/>
        <v>220</v>
      </c>
      <c r="I254" s="50">
        <v>220</v>
      </c>
      <c r="J254" s="50">
        <v>58</v>
      </c>
      <c r="K254" s="50">
        <v>0</v>
      </c>
      <c r="L254" s="50">
        <v>58</v>
      </c>
      <c r="M254" s="50">
        <v>59</v>
      </c>
      <c r="N254" s="50">
        <v>0</v>
      </c>
      <c r="O254" s="50">
        <v>59</v>
      </c>
      <c r="P254" s="50">
        <v>60</v>
      </c>
      <c r="Q254" s="50">
        <v>0</v>
      </c>
      <c r="R254" s="50">
        <v>60</v>
      </c>
      <c r="S254" s="50">
        <v>43</v>
      </c>
      <c r="T254" s="50">
        <v>0</v>
      </c>
      <c r="U254" s="50">
        <v>43</v>
      </c>
    </row>
    <row r="255" spans="1:21" s="51" customFormat="1" ht="31.5">
      <c r="A255" s="16" t="s">
        <v>200</v>
      </c>
      <c r="B255" s="38" t="s">
        <v>219</v>
      </c>
      <c r="C255" s="49"/>
      <c r="D255" s="50">
        <v>195</v>
      </c>
      <c r="E255" s="50">
        <f t="shared" si="10"/>
        <v>195</v>
      </c>
      <c r="F255" s="50">
        <v>0</v>
      </c>
      <c r="G255" s="50">
        <f t="shared" si="12"/>
        <v>195</v>
      </c>
      <c r="H255" s="50">
        <f t="shared" si="11"/>
        <v>195</v>
      </c>
      <c r="I255" s="50">
        <v>195</v>
      </c>
      <c r="J255" s="50">
        <v>48</v>
      </c>
      <c r="K255" s="50">
        <v>0</v>
      </c>
      <c r="L255" s="50">
        <v>48</v>
      </c>
      <c r="M255" s="50">
        <v>50</v>
      </c>
      <c r="N255" s="50">
        <v>0</v>
      </c>
      <c r="O255" s="50">
        <v>50</v>
      </c>
      <c r="P255" s="50">
        <v>48</v>
      </c>
      <c r="Q255" s="50">
        <v>0</v>
      </c>
      <c r="R255" s="50">
        <v>48</v>
      </c>
      <c r="S255" s="50">
        <v>49</v>
      </c>
      <c r="T255" s="50">
        <v>0</v>
      </c>
      <c r="U255" s="50">
        <v>49</v>
      </c>
    </row>
    <row r="256" spans="1:21" s="51" customFormat="1" ht="31.5">
      <c r="A256" s="16" t="s">
        <v>200</v>
      </c>
      <c r="B256" s="38" t="s">
        <v>220</v>
      </c>
      <c r="C256" s="49"/>
      <c r="D256" s="50">
        <v>55.9</v>
      </c>
      <c r="E256" s="50">
        <f t="shared" si="10"/>
        <v>55.9</v>
      </c>
      <c r="F256" s="50">
        <v>0</v>
      </c>
      <c r="G256" s="50">
        <f t="shared" si="12"/>
        <v>55.9</v>
      </c>
      <c r="H256" s="50">
        <f t="shared" si="11"/>
        <v>55.9</v>
      </c>
      <c r="I256" s="50">
        <v>55.9</v>
      </c>
      <c r="J256" s="50">
        <v>13</v>
      </c>
      <c r="K256" s="50">
        <v>0</v>
      </c>
      <c r="L256" s="50">
        <v>13</v>
      </c>
      <c r="M256" s="50">
        <v>15</v>
      </c>
      <c r="N256" s="50">
        <v>0</v>
      </c>
      <c r="O256" s="50">
        <v>15</v>
      </c>
      <c r="P256" s="50">
        <v>13</v>
      </c>
      <c r="Q256" s="50">
        <v>0</v>
      </c>
      <c r="R256" s="50">
        <v>13</v>
      </c>
      <c r="S256" s="50">
        <v>14.9</v>
      </c>
      <c r="T256" s="50">
        <v>0</v>
      </c>
      <c r="U256" s="50">
        <v>14.9</v>
      </c>
    </row>
    <row r="257" spans="1:21" s="51" customFormat="1" ht="47.25">
      <c r="A257" s="16" t="s">
        <v>200</v>
      </c>
      <c r="B257" s="38" t="s">
        <v>221</v>
      </c>
      <c r="C257" s="49"/>
      <c r="D257" s="50">
        <v>213.7</v>
      </c>
      <c r="E257" s="50">
        <f t="shared" si="10"/>
        <v>213.7</v>
      </c>
      <c r="F257" s="50">
        <v>0</v>
      </c>
      <c r="G257" s="50">
        <f t="shared" si="12"/>
        <v>213.7</v>
      </c>
      <c r="H257" s="50">
        <f t="shared" si="11"/>
        <v>213.7</v>
      </c>
      <c r="I257" s="50">
        <v>213.7</v>
      </c>
      <c r="J257" s="50">
        <v>53</v>
      </c>
      <c r="K257" s="50">
        <v>0</v>
      </c>
      <c r="L257" s="50">
        <v>53</v>
      </c>
      <c r="M257" s="50">
        <v>53</v>
      </c>
      <c r="N257" s="50">
        <v>0</v>
      </c>
      <c r="O257" s="50">
        <v>53</v>
      </c>
      <c r="P257" s="50">
        <v>53</v>
      </c>
      <c r="Q257" s="50">
        <v>0</v>
      </c>
      <c r="R257" s="50">
        <v>53</v>
      </c>
      <c r="S257" s="50">
        <v>54.7</v>
      </c>
      <c r="T257" s="50">
        <v>0</v>
      </c>
      <c r="U257" s="50">
        <v>54.7</v>
      </c>
    </row>
    <row r="258" spans="1:21" s="51" customFormat="1" ht="31.5">
      <c r="A258" s="16" t="s">
        <v>200</v>
      </c>
      <c r="B258" s="38" t="s">
        <v>222</v>
      </c>
      <c r="C258" s="49"/>
      <c r="D258" s="50">
        <v>0</v>
      </c>
      <c r="E258" s="50">
        <f t="shared" si="10"/>
        <v>0</v>
      </c>
      <c r="F258" s="50">
        <v>2.2</v>
      </c>
      <c r="G258" s="50">
        <f t="shared" si="12"/>
        <v>2.2</v>
      </c>
      <c r="H258" s="50">
        <f t="shared" si="11"/>
        <v>2.2</v>
      </c>
      <c r="I258" s="50">
        <v>2.2</v>
      </c>
      <c r="J258" s="50">
        <v>0</v>
      </c>
      <c r="K258" s="50">
        <v>2.2</v>
      </c>
      <c r="L258" s="50">
        <v>2.2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50">
        <v>0</v>
      </c>
    </row>
    <row r="259" spans="1:21" s="51" customFormat="1" ht="31.5">
      <c r="A259" s="16" t="s">
        <v>200</v>
      </c>
      <c r="B259" s="38" t="s">
        <v>223</v>
      </c>
      <c r="C259" s="49"/>
      <c r="D259" s="50">
        <v>0</v>
      </c>
      <c r="E259" s="50">
        <f t="shared" si="10"/>
        <v>0</v>
      </c>
      <c r="F259" s="50">
        <v>400</v>
      </c>
      <c r="G259" s="50">
        <f t="shared" si="12"/>
        <v>400</v>
      </c>
      <c r="H259" s="50">
        <f t="shared" si="11"/>
        <v>400</v>
      </c>
      <c r="I259" s="50">
        <v>400</v>
      </c>
      <c r="J259" s="50">
        <v>0</v>
      </c>
      <c r="K259" s="50">
        <v>400</v>
      </c>
      <c r="L259" s="50">
        <v>400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0">
        <v>0</v>
      </c>
    </row>
    <row r="260" spans="1:21" s="68" customFormat="1" ht="31.5">
      <c r="A260" s="18" t="s">
        <v>200</v>
      </c>
      <c r="B260" s="39" t="s">
        <v>172</v>
      </c>
      <c r="C260" s="52"/>
      <c r="D260" s="53">
        <v>0</v>
      </c>
      <c r="E260" s="53">
        <f t="shared" si="10"/>
        <v>0</v>
      </c>
      <c r="F260" s="53">
        <v>108</v>
      </c>
      <c r="G260" s="53">
        <f t="shared" si="12"/>
        <v>108</v>
      </c>
      <c r="H260" s="53">
        <f t="shared" si="11"/>
        <v>108</v>
      </c>
      <c r="I260" s="53">
        <v>108</v>
      </c>
      <c r="J260" s="53">
        <v>0</v>
      </c>
      <c r="K260" s="53">
        <v>72</v>
      </c>
      <c r="L260" s="53">
        <v>72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36</v>
      </c>
      <c r="U260" s="53">
        <v>36</v>
      </c>
    </row>
    <row r="261" spans="1:21" s="68" customFormat="1" ht="15.75">
      <c r="A261" s="18" t="s">
        <v>200</v>
      </c>
      <c r="B261" s="39" t="s">
        <v>173</v>
      </c>
      <c r="C261" s="52"/>
      <c r="D261" s="53">
        <v>1000</v>
      </c>
      <c r="E261" s="53">
        <f t="shared" si="10"/>
        <v>1000</v>
      </c>
      <c r="F261" s="53">
        <v>0</v>
      </c>
      <c r="G261" s="53">
        <f t="shared" si="12"/>
        <v>1000</v>
      </c>
      <c r="H261" s="53">
        <f t="shared" si="11"/>
        <v>1000</v>
      </c>
      <c r="I261" s="53">
        <v>1000</v>
      </c>
      <c r="J261" s="53">
        <v>0</v>
      </c>
      <c r="K261" s="53">
        <v>0</v>
      </c>
      <c r="L261" s="53">
        <v>0</v>
      </c>
      <c r="M261" s="53">
        <v>650</v>
      </c>
      <c r="N261" s="53">
        <v>0</v>
      </c>
      <c r="O261" s="53">
        <v>650</v>
      </c>
      <c r="P261" s="53">
        <v>200</v>
      </c>
      <c r="Q261" s="53">
        <v>0</v>
      </c>
      <c r="R261" s="53">
        <v>200</v>
      </c>
      <c r="S261" s="53">
        <v>150</v>
      </c>
      <c r="T261" s="53">
        <v>0</v>
      </c>
      <c r="U261" s="53">
        <v>150</v>
      </c>
    </row>
    <row r="262" spans="1:21" s="68" customFormat="1" ht="31.5">
      <c r="A262" s="18" t="s">
        <v>200</v>
      </c>
      <c r="B262" s="39" t="s">
        <v>175</v>
      </c>
      <c r="C262" s="52"/>
      <c r="D262" s="53">
        <v>0</v>
      </c>
      <c r="E262" s="53">
        <f t="shared" si="10"/>
        <v>0</v>
      </c>
      <c r="F262" s="53">
        <v>400</v>
      </c>
      <c r="G262" s="53">
        <f t="shared" si="12"/>
        <v>400</v>
      </c>
      <c r="H262" s="53">
        <f t="shared" si="11"/>
        <v>400</v>
      </c>
      <c r="I262" s="53">
        <v>400</v>
      </c>
      <c r="J262" s="53">
        <v>0</v>
      </c>
      <c r="K262" s="53">
        <v>125</v>
      </c>
      <c r="L262" s="53">
        <v>125</v>
      </c>
      <c r="M262" s="53">
        <v>0</v>
      </c>
      <c r="N262" s="53">
        <v>102</v>
      </c>
      <c r="O262" s="53">
        <v>102</v>
      </c>
      <c r="P262" s="53">
        <v>0</v>
      </c>
      <c r="Q262" s="53">
        <v>100</v>
      </c>
      <c r="R262" s="53">
        <v>100</v>
      </c>
      <c r="S262" s="53">
        <v>0</v>
      </c>
      <c r="T262" s="53">
        <v>73</v>
      </c>
      <c r="U262" s="53">
        <v>73</v>
      </c>
    </row>
    <row r="263" spans="1:21" s="68" customFormat="1" ht="15.75">
      <c r="A263" s="18" t="s">
        <v>200</v>
      </c>
      <c r="B263" s="39" t="s">
        <v>177</v>
      </c>
      <c r="C263" s="52"/>
      <c r="D263" s="53">
        <v>0</v>
      </c>
      <c r="E263" s="53">
        <f t="shared" si="10"/>
        <v>0</v>
      </c>
      <c r="F263" s="53">
        <v>200</v>
      </c>
      <c r="G263" s="53">
        <f t="shared" si="12"/>
        <v>200</v>
      </c>
      <c r="H263" s="53">
        <f t="shared" si="11"/>
        <v>200</v>
      </c>
      <c r="I263" s="53">
        <v>200</v>
      </c>
      <c r="J263" s="53">
        <v>0</v>
      </c>
      <c r="K263" s="53">
        <v>70.1</v>
      </c>
      <c r="L263" s="53">
        <v>70.1</v>
      </c>
      <c r="M263" s="53">
        <v>0</v>
      </c>
      <c r="N263" s="53">
        <v>43</v>
      </c>
      <c r="O263" s="53">
        <v>43</v>
      </c>
      <c r="P263" s="53">
        <v>0</v>
      </c>
      <c r="Q263" s="53">
        <v>50</v>
      </c>
      <c r="R263" s="53">
        <v>50</v>
      </c>
      <c r="S263" s="53">
        <v>0</v>
      </c>
      <c r="T263" s="53">
        <v>36.9</v>
      </c>
      <c r="U263" s="53">
        <v>36.9</v>
      </c>
    </row>
    <row r="264" spans="1:21" s="68" customFormat="1" ht="15.75">
      <c r="A264" s="18" t="s">
        <v>200</v>
      </c>
      <c r="B264" s="39" t="s">
        <v>224</v>
      </c>
      <c r="C264" s="52">
        <v>3986.52</v>
      </c>
      <c r="D264" s="53">
        <v>3986.52</v>
      </c>
      <c r="E264" s="53">
        <f t="shared" si="10"/>
        <v>0</v>
      </c>
      <c r="F264" s="53">
        <v>281.8</v>
      </c>
      <c r="G264" s="53">
        <f t="shared" si="12"/>
        <v>281.8</v>
      </c>
      <c r="H264" s="53">
        <f t="shared" si="11"/>
        <v>281.7999999999997</v>
      </c>
      <c r="I264" s="53">
        <v>4268.32</v>
      </c>
      <c r="J264" s="53">
        <v>1079.45</v>
      </c>
      <c r="K264" s="53">
        <v>281.8</v>
      </c>
      <c r="L264" s="53">
        <v>1361.25</v>
      </c>
      <c r="M264" s="53">
        <v>1441.76</v>
      </c>
      <c r="N264" s="53">
        <v>0</v>
      </c>
      <c r="O264" s="53">
        <v>1441.76</v>
      </c>
      <c r="P264" s="53">
        <v>835.45</v>
      </c>
      <c r="Q264" s="53">
        <v>0</v>
      </c>
      <c r="R264" s="53">
        <v>835.45</v>
      </c>
      <c r="S264" s="53">
        <v>629.86</v>
      </c>
      <c r="T264" s="53">
        <v>0</v>
      </c>
      <c r="U264" s="53">
        <v>629.86</v>
      </c>
    </row>
    <row r="265" spans="1:21" s="51" customFormat="1" ht="15.75">
      <c r="A265" s="16" t="s">
        <v>200</v>
      </c>
      <c r="B265" s="38" t="s">
        <v>68</v>
      </c>
      <c r="C265" s="49">
        <v>3730.52</v>
      </c>
      <c r="D265" s="50">
        <v>3730.52</v>
      </c>
      <c r="E265" s="50">
        <f t="shared" si="10"/>
        <v>0</v>
      </c>
      <c r="F265" s="50">
        <v>281.8</v>
      </c>
      <c r="G265" s="50">
        <f t="shared" si="12"/>
        <v>281.8</v>
      </c>
      <c r="H265" s="50">
        <f t="shared" si="11"/>
        <v>281.8000000000002</v>
      </c>
      <c r="I265" s="50">
        <v>4012.32</v>
      </c>
      <c r="J265" s="50">
        <v>823.45</v>
      </c>
      <c r="K265" s="50">
        <v>281.8</v>
      </c>
      <c r="L265" s="50">
        <v>1105.25</v>
      </c>
      <c r="M265" s="50">
        <v>1441.76</v>
      </c>
      <c r="N265" s="50">
        <v>0</v>
      </c>
      <c r="O265" s="50">
        <v>1441.76</v>
      </c>
      <c r="P265" s="50">
        <v>835.45</v>
      </c>
      <c r="Q265" s="50">
        <v>0</v>
      </c>
      <c r="R265" s="50">
        <v>835.45</v>
      </c>
      <c r="S265" s="50">
        <v>629.86</v>
      </c>
      <c r="T265" s="50">
        <v>0</v>
      </c>
      <c r="U265" s="50">
        <v>629.86</v>
      </c>
    </row>
    <row r="266" spans="1:21" s="51" customFormat="1" ht="31.5">
      <c r="A266" s="16" t="s">
        <v>200</v>
      </c>
      <c r="B266" s="38" t="s">
        <v>205</v>
      </c>
      <c r="C266" s="49">
        <v>256</v>
      </c>
      <c r="D266" s="50">
        <v>256</v>
      </c>
      <c r="E266" s="50">
        <f t="shared" si="10"/>
        <v>0</v>
      </c>
      <c r="F266" s="50">
        <v>0</v>
      </c>
      <c r="G266" s="50">
        <f t="shared" si="12"/>
        <v>0</v>
      </c>
      <c r="H266" s="50">
        <f t="shared" si="11"/>
        <v>0</v>
      </c>
      <c r="I266" s="50">
        <v>256</v>
      </c>
      <c r="J266" s="50">
        <v>256</v>
      </c>
      <c r="K266" s="50">
        <v>0</v>
      </c>
      <c r="L266" s="50">
        <v>256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</row>
    <row r="267" spans="1:21" s="68" customFormat="1" ht="15.75">
      <c r="A267" s="18" t="s">
        <v>200</v>
      </c>
      <c r="B267" s="39" t="s">
        <v>76</v>
      </c>
      <c r="C267" s="52">
        <v>6174</v>
      </c>
      <c r="D267" s="53">
        <v>116039</v>
      </c>
      <c r="E267" s="53">
        <f t="shared" si="10"/>
        <v>109865</v>
      </c>
      <c r="F267" s="53">
        <v>-361.29</v>
      </c>
      <c r="G267" s="53">
        <f t="shared" si="12"/>
        <v>109503.71</v>
      </c>
      <c r="H267" s="52">
        <f>SUM(H269:H278)</f>
        <v>109503.71</v>
      </c>
      <c r="I267" s="52">
        <f>SUM(I269:I278)</f>
        <v>115677.71</v>
      </c>
      <c r="J267" s="53">
        <v>15072.8</v>
      </c>
      <c r="K267" s="53">
        <v>-361.29</v>
      </c>
      <c r="L267" s="53">
        <v>14711.51</v>
      </c>
      <c r="M267" s="53">
        <v>29466.2</v>
      </c>
      <c r="N267" s="53">
        <v>0</v>
      </c>
      <c r="O267" s="53">
        <v>29466.2</v>
      </c>
      <c r="P267" s="53">
        <v>39539</v>
      </c>
      <c r="Q267" s="53">
        <v>0</v>
      </c>
      <c r="R267" s="53">
        <v>39539</v>
      </c>
      <c r="S267" s="53">
        <v>31961</v>
      </c>
      <c r="T267" s="53">
        <v>0</v>
      </c>
      <c r="U267" s="53">
        <v>31961</v>
      </c>
    </row>
    <row r="268" spans="1:21" s="51" customFormat="1" ht="15.75" hidden="1" outlineLevel="1">
      <c r="A268" s="16" t="s">
        <v>200</v>
      </c>
      <c r="B268" s="38" t="s">
        <v>225</v>
      </c>
      <c r="C268" s="49"/>
      <c r="D268" s="50">
        <v>40000</v>
      </c>
      <c r="E268" s="50">
        <f t="shared" si="10"/>
        <v>40000</v>
      </c>
      <c r="F268" s="50">
        <v>-40000</v>
      </c>
      <c r="G268" s="50">
        <f t="shared" si="12"/>
        <v>0</v>
      </c>
      <c r="H268" s="50">
        <f t="shared" si="11"/>
        <v>0</v>
      </c>
      <c r="I268" s="50">
        <v>0</v>
      </c>
      <c r="J268" s="50">
        <v>6953.8</v>
      </c>
      <c r="K268" s="50">
        <v>-40000</v>
      </c>
      <c r="L268" s="50">
        <v>-33046.2</v>
      </c>
      <c r="M268" s="50">
        <v>5046.2</v>
      </c>
      <c r="N268" s="50">
        <v>0</v>
      </c>
      <c r="O268" s="50">
        <v>5046.2</v>
      </c>
      <c r="P268" s="50">
        <v>11639</v>
      </c>
      <c r="Q268" s="50">
        <v>0</v>
      </c>
      <c r="R268" s="50">
        <v>11639</v>
      </c>
      <c r="S268" s="50">
        <v>16361</v>
      </c>
      <c r="T268" s="50">
        <v>0</v>
      </c>
      <c r="U268" s="50">
        <v>16361</v>
      </c>
    </row>
    <row r="269" spans="1:21" s="51" customFormat="1" ht="31.5" collapsed="1">
      <c r="A269" s="16" t="s">
        <v>200</v>
      </c>
      <c r="B269" s="38" t="s">
        <v>178</v>
      </c>
      <c r="C269" s="49"/>
      <c r="D269" s="50">
        <v>30000</v>
      </c>
      <c r="E269" s="50">
        <f t="shared" si="10"/>
        <v>30000</v>
      </c>
      <c r="F269" s="50">
        <v>0</v>
      </c>
      <c r="G269" s="50">
        <f t="shared" si="12"/>
        <v>30000</v>
      </c>
      <c r="H269" s="50">
        <f t="shared" si="11"/>
        <v>30000</v>
      </c>
      <c r="I269" s="50">
        <v>30000</v>
      </c>
      <c r="J269" s="50">
        <v>1200</v>
      </c>
      <c r="K269" s="50">
        <v>0</v>
      </c>
      <c r="L269" s="50">
        <v>1200</v>
      </c>
      <c r="M269" s="50">
        <v>9000</v>
      </c>
      <c r="N269" s="50">
        <v>0</v>
      </c>
      <c r="O269" s="50">
        <v>9000</v>
      </c>
      <c r="P269" s="50">
        <v>10000</v>
      </c>
      <c r="Q269" s="50">
        <v>0</v>
      </c>
      <c r="R269" s="50">
        <v>10000</v>
      </c>
      <c r="S269" s="50">
        <v>9800</v>
      </c>
      <c r="T269" s="50">
        <v>0</v>
      </c>
      <c r="U269" s="50">
        <v>9800</v>
      </c>
    </row>
    <row r="270" spans="1:21" s="51" customFormat="1" ht="31.5">
      <c r="A270" s="16" t="s">
        <v>200</v>
      </c>
      <c r="B270" s="38" t="s">
        <v>166</v>
      </c>
      <c r="C270" s="49"/>
      <c r="D270" s="50">
        <v>9800</v>
      </c>
      <c r="E270" s="50">
        <f t="shared" si="10"/>
        <v>9800</v>
      </c>
      <c r="F270" s="50">
        <v>0</v>
      </c>
      <c r="G270" s="50">
        <f t="shared" si="12"/>
        <v>9800</v>
      </c>
      <c r="H270" s="50">
        <f t="shared" si="11"/>
        <v>9800</v>
      </c>
      <c r="I270" s="50">
        <v>9800</v>
      </c>
      <c r="J270" s="50">
        <v>1500</v>
      </c>
      <c r="K270" s="50">
        <v>0</v>
      </c>
      <c r="L270" s="50">
        <v>1500</v>
      </c>
      <c r="M270" s="50">
        <v>3800</v>
      </c>
      <c r="N270" s="50">
        <v>0</v>
      </c>
      <c r="O270" s="50">
        <v>3800</v>
      </c>
      <c r="P270" s="50">
        <v>4500</v>
      </c>
      <c r="Q270" s="50">
        <v>0</v>
      </c>
      <c r="R270" s="50">
        <v>4500</v>
      </c>
      <c r="S270" s="50">
        <v>0</v>
      </c>
      <c r="T270" s="50">
        <v>0</v>
      </c>
      <c r="U270" s="50">
        <v>0</v>
      </c>
    </row>
    <row r="271" spans="1:21" s="51" customFormat="1" ht="47.25">
      <c r="A271" s="16" t="s">
        <v>200</v>
      </c>
      <c r="B271" s="38" t="s">
        <v>181</v>
      </c>
      <c r="C271" s="49"/>
      <c r="D271" s="50">
        <v>5100</v>
      </c>
      <c r="E271" s="50">
        <f t="shared" si="10"/>
        <v>5100</v>
      </c>
      <c r="F271" s="50">
        <v>-5100</v>
      </c>
      <c r="G271" s="50">
        <f t="shared" si="12"/>
        <v>0</v>
      </c>
      <c r="H271" s="50">
        <v>27100</v>
      </c>
      <c r="I271" s="50">
        <v>27100</v>
      </c>
      <c r="J271" s="50">
        <v>1100</v>
      </c>
      <c r="K271" s="50">
        <v>-1100</v>
      </c>
      <c r="L271" s="50">
        <v>0</v>
      </c>
      <c r="M271" s="50">
        <v>1500</v>
      </c>
      <c r="N271" s="50">
        <v>-1500</v>
      </c>
      <c r="O271" s="50">
        <v>0</v>
      </c>
      <c r="P271" s="50">
        <v>2500</v>
      </c>
      <c r="Q271" s="50">
        <v>-2500</v>
      </c>
      <c r="R271" s="50">
        <v>0</v>
      </c>
      <c r="S271" s="50">
        <v>0</v>
      </c>
      <c r="T271" s="50">
        <v>0</v>
      </c>
      <c r="U271" s="50">
        <v>0</v>
      </c>
    </row>
    <row r="272" spans="1:21" s="51" customFormat="1" ht="31.5">
      <c r="A272" s="16" t="s">
        <v>200</v>
      </c>
      <c r="B272" s="38" t="s">
        <v>205</v>
      </c>
      <c r="C272" s="49">
        <v>6174</v>
      </c>
      <c r="D272" s="50">
        <v>6174</v>
      </c>
      <c r="E272" s="50">
        <f t="shared" si="10"/>
        <v>0</v>
      </c>
      <c r="F272" s="50">
        <v>0</v>
      </c>
      <c r="G272" s="50">
        <f t="shared" si="12"/>
        <v>0</v>
      </c>
      <c r="H272" s="50">
        <f t="shared" si="11"/>
        <v>0</v>
      </c>
      <c r="I272" s="50">
        <v>6174</v>
      </c>
      <c r="J272" s="50">
        <v>1804</v>
      </c>
      <c r="K272" s="50">
        <v>0</v>
      </c>
      <c r="L272" s="50">
        <v>1804</v>
      </c>
      <c r="M272" s="50">
        <v>2170</v>
      </c>
      <c r="N272" s="50">
        <v>0</v>
      </c>
      <c r="O272" s="50">
        <v>2170</v>
      </c>
      <c r="P272" s="50">
        <v>2200</v>
      </c>
      <c r="Q272" s="50">
        <v>0</v>
      </c>
      <c r="R272" s="50">
        <v>2200</v>
      </c>
      <c r="S272" s="50">
        <v>0</v>
      </c>
      <c r="T272" s="50">
        <v>0</v>
      </c>
      <c r="U272" s="50">
        <v>0</v>
      </c>
    </row>
    <row r="273" spans="1:21" s="51" customFormat="1" ht="31.5">
      <c r="A273" s="16" t="s">
        <v>200</v>
      </c>
      <c r="B273" s="38" t="s">
        <v>226</v>
      </c>
      <c r="C273" s="49"/>
      <c r="D273" s="50">
        <v>2515</v>
      </c>
      <c r="E273" s="50">
        <f t="shared" si="10"/>
        <v>2515</v>
      </c>
      <c r="F273" s="50">
        <v>0</v>
      </c>
      <c r="G273" s="50">
        <f t="shared" si="12"/>
        <v>2515</v>
      </c>
      <c r="H273" s="50">
        <f t="shared" si="11"/>
        <v>2515</v>
      </c>
      <c r="I273" s="50">
        <v>2515</v>
      </c>
      <c r="J273" s="50">
        <v>515</v>
      </c>
      <c r="K273" s="50">
        <v>0</v>
      </c>
      <c r="L273" s="50">
        <v>515</v>
      </c>
      <c r="M273" s="50">
        <v>750</v>
      </c>
      <c r="N273" s="50">
        <v>0</v>
      </c>
      <c r="O273" s="50">
        <v>750</v>
      </c>
      <c r="P273" s="50">
        <v>500</v>
      </c>
      <c r="Q273" s="50">
        <v>0</v>
      </c>
      <c r="R273" s="50">
        <v>500</v>
      </c>
      <c r="S273" s="50">
        <v>750</v>
      </c>
      <c r="T273" s="50">
        <v>0</v>
      </c>
      <c r="U273" s="50">
        <v>750</v>
      </c>
    </row>
    <row r="274" spans="1:21" s="51" customFormat="1" ht="31.5">
      <c r="A274" s="16" t="s">
        <v>200</v>
      </c>
      <c r="B274" s="38" t="s">
        <v>227</v>
      </c>
      <c r="C274" s="49"/>
      <c r="D274" s="50">
        <v>50</v>
      </c>
      <c r="E274" s="50">
        <f t="shared" si="10"/>
        <v>50</v>
      </c>
      <c r="F274" s="50">
        <v>0</v>
      </c>
      <c r="G274" s="50">
        <f t="shared" si="12"/>
        <v>50</v>
      </c>
      <c r="H274" s="50">
        <f t="shared" si="11"/>
        <v>50</v>
      </c>
      <c r="I274" s="50">
        <v>50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50</v>
      </c>
      <c r="T274" s="50">
        <v>0</v>
      </c>
      <c r="U274" s="50">
        <v>50</v>
      </c>
    </row>
    <row r="275" spans="1:21" s="51" customFormat="1" ht="33.75" customHeight="1">
      <c r="A275" s="16" t="s">
        <v>200</v>
      </c>
      <c r="B275" s="38" t="s">
        <v>228</v>
      </c>
      <c r="C275" s="49"/>
      <c r="D275" s="50">
        <v>400</v>
      </c>
      <c r="E275" s="50">
        <f t="shared" si="10"/>
        <v>400</v>
      </c>
      <c r="F275" s="50">
        <v>0</v>
      </c>
      <c r="G275" s="50">
        <f t="shared" si="12"/>
        <v>400</v>
      </c>
      <c r="H275" s="50">
        <f t="shared" si="11"/>
        <v>400</v>
      </c>
      <c r="I275" s="50">
        <v>400</v>
      </c>
      <c r="J275" s="50">
        <v>0</v>
      </c>
      <c r="K275" s="50">
        <v>0</v>
      </c>
      <c r="L275" s="50">
        <v>0</v>
      </c>
      <c r="M275" s="50">
        <v>200</v>
      </c>
      <c r="N275" s="50">
        <v>0</v>
      </c>
      <c r="O275" s="50">
        <v>200</v>
      </c>
      <c r="P275" s="50">
        <v>200</v>
      </c>
      <c r="Q275" s="50">
        <v>0</v>
      </c>
      <c r="R275" s="50">
        <v>200</v>
      </c>
      <c r="S275" s="50">
        <v>0</v>
      </c>
      <c r="T275" s="50">
        <v>0</v>
      </c>
      <c r="U275" s="50">
        <v>0</v>
      </c>
    </row>
    <row r="276" spans="1:21" s="51" customFormat="1" ht="15.75" hidden="1" outlineLevel="1">
      <c r="A276" s="16"/>
      <c r="B276" s="38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</row>
    <row r="277" spans="1:21" s="51" customFormat="1" ht="31.5" collapsed="1">
      <c r="A277" s="16" t="s">
        <v>200</v>
      </c>
      <c r="B277" s="38" t="s">
        <v>229</v>
      </c>
      <c r="C277" s="49"/>
      <c r="D277" s="50">
        <v>0</v>
      </c>
      <c r="E277" s="50">
        <f>D277-C277</f>
        <v>0</v>
      </c>
      <c r="F277" s="50">
        <v>1467.71</v>
      </c>
      <c r="G277" s="50">
        <f t="shared" si="12"/>
        <v>1467.71</v>
      </c>
      <c r="H277" s="50">
        <f aca="true" t="shared" si="13" ref="H277:H342">I277-C277</f>
        <v>1467.71</v>
      </c>
      <c r="I277" s="50">
        <v>1467.71</v>
      </c>
      <c r="J277" s="50">
        <v>0</v>
      </c>
      <c r="K277" s="50">
        <v>1467.71</v>
      </c>
      <c r="L277" s="50">
        <v>1467.71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0">
        <v>0</v>
      </c>
    </row>
    <row r="278" spans="1:21" s="51" customFormat="1" ht="47.25">
      <c r="A278" s="16" t="s">
        <v>200</v>
      </c>
      <c r="B278" s="38" t="s">
        <v>230</v>
      </c>
      <c r="C278" s="49"/>
      <c r="D278" s="50">
        <v>0</v>
      </c>
      <c r="E278" s="50">
        <f>D278-C278</f>
        <v>0</v>
      </c>
      <c r="F278" s="50">
        <v>38171</v>
      </c>
      <c r="G278" s="50">
        <f t="shared" si="12"/>
        <v>38171</v>
      </c>
      <c r="H278" s="50">
        <f t="shared" si="13"/>
        <v>38171</v>
      </c>
      <c r="I278" s="50">
        <v>38171</v>
      </c>
      <c r="J278" s="50">
        <v>0</v>
      </c>
      <c r="K278" s="50">
        <v>38171</v>
      </c>
      <c r="L278" s="50">
        <v>38171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</row>
    <row r="279" spans="1:21" s="61" customFormat="1" ht="15.75" hidden="1">
      <c r="A279" s="21"/>
      <c r="B279" s="62"/>
      <c r="C279" s="59">
        <f>SUM(C281,C284,C287,C290,C293,C297,C301,C305,C309,C310,C317,C321,C324,C327,C330,C333,C337,C340,C343,C347)</f>
        <v>157672.07</v>
      </c>
      <c r="D279" s="59">
        <f>SUM(D281,D284,D287,D290,D293,D297,D301,D305,D309,D310,D317,D321,D324,D327,D330,D333,D337,D340,D343,D347)</f>
        <v>157672.07</v>
      </c>
      <c r="E279" s="59">
        <f>SUM(E281,E284,E287,E290,E293,E297,E301,E305,E309,E310,E317,E321,E324,E327,E330,E333,E337,E340,E343,E347)</f>
        <v>0</v>
      </c>
      <c r="F279" s="59">
        <f>F281+F284+F287+F290+F293+F297+F301+F305+F309+F310+F314+F317+F321+F324+F327+F330+F333+F337+F340+F343+F347</f>
        <v>22318.32</v>
      </c>
      <c r="G279" s="59">
        <f>G281+G284+G287+G290+G293+G297+G301+G305+G309+G310+G314+G317+G321+G324+G327+G330+G333+G337+G340+G343+G347</f>
        <v>22318.320000000003</v>
      </c>
      <c r="H279" s="50">
        <f t="shared" si="13"/>
        <v>22318.320000000036</v>
      </c>
      <c r="I279" s="59">
        <f>I281+I284+I287+I290+I293+I297+I301+I305+I309+I310+I314+I317+I321+I324+I327+I330+I333+I337+I340+I343+I347</f>
        <v>179990.39000000004</v>
      </c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</row>
    <row r="280" spans="1:21" s="51" customFormat="1" ht="15.75">
      <c r="A280" s="16" t="s">
        <v>231</v>
      </c>
      <c r="B280" s="38" t="s">
        <v>232</v>
      </c>
      <c r="C280" s="49">
        <v>157672.07</v>
      </c>
      <c r="D280" s="50">
        <v>157672.07</v>
      </c>
      <c r="E280" s="50">
        <f aca="true" t="shared" si="14" ref="E280:E342">D280-C280</f>
        <v>0</v>
      </c>
      <c r="F280" s="50">
        <v>22318.32</v>
      </c>
      <c r="G280" s="50">
        <f t="shared" si="12"/>
        <v>22318.32</v>
      </c>
      <c r="H280" s="50">
        <f t="shared" si="13"/>
        <v>22318.320000000007</v>
      </c>
      <c r="I280" s="50">
        <v>179990.39</v>
      </c>
      <c r="J280" s="50">
        <v>40282</v>
      </c>
      <c r="K280" s="50">
        <v>22318.32</v>
      </c>
      <c r="L280" s="50">
        <v>62600.32</v>
      </c>
      <c r="M280" s="50">
        <v>42807.8</v>
      </c>
      <c r="N280" s="50">
        <v>0</v>
      </c>
      <c r="O280" s="50">
        <v>42807.8</v>
      </c>
      <c r="P280" s="50">
        <v>42242.6</v>
      </c>
      <c r="Q280" s="50">
        <v>0</v>
      </c>
      <c r="R280" s="50">
        <v>42242.6</v>
      </c>
      <c r="S280" s="50">
        <v>32339.67</v>
      </c>
      <c r="T280" s="50">
        <v>0</v>
      </c>
      <c r="U280" s="50">
        <v>32339.67</v>
      </c>
    </row>
    <row r="281" spans="1:21" s="68" customFormat="1" ht="15.75">
      <c r="A281" s="18" t="s">
        <v>233</v>
      </c>
      <c r="B281" s="39" t="s">
        <v>234</v>
      </c>
      <c r="C281" s="52">
        <v>4678.92</v>
      </c>
      <c r="D281" s="53">
        <v>4299.92</v>
      </c>
      <c r="E281" s="53">
        <f t="shared" si="14"/>
        <v>-379</v>
      </c>
      <c r="F281" s="53">
        <v>485.6</v>
      </c>
      <c r="G281" s="53">
        <f t="shared" si="12"/>
        <v>106.60000000000002</v>
      </c>
      <c r="H281" s="53">
        <f t="shared" si="13"/>
        <v>106.60000000000036</v>
      </c>
      <c r="I281" s="53">
        <v>4785.52</v>
      </c>
      <c r="J281" s="53">
        <v>1124.9</v>
      </c>
      <c r="K281" s="53">
        <v>485.6</v>
      </c>
      <c r="L281" s="53">
        <v>1610.5</v>
      </c>
      <c r="M281" s="53">
        <v>1033.4</v>
      </c>
      <c r="N281" s="53">
        <v>0</v>
      </c>
      <c r="O281" s="53">
        <v>1033.4</v>
      </c>
      <c r="P281" s="53">
        <v>1066</v>
      </c>
      <c r="Q281" s="53">
        <v>0</v>
      </c>
      <c r="R281" s="53">
        <v>1066</v>
      </c>
      <c r="S281" s="53">
        <v>1075.62</v>
      </c>
      <c r="T281" s="53">
        <v>0</v>
      </c>
      <c r="U281" s="53">
        <v>1075.62</v>
      </c>
    </row>
    <row r="282" spans="1:21" s="51" customFormat="1" ht="15.75">
      <c r="A282" s="19" t="s">
        <v>233</v>
      </c>
      <c r="B282" s="64" t="s">
        <v>311</v>
      </c>
      <c r="C282" s="65">
        <v>4518.92</v>
      </c>
      <c r="D282" s="69">
        <v>4299.92</v>
      </c>
      <c r="E282" s="50">
        <f t="shared" si="14"/>
        <v>-219</v>
      </c>
      <c r="F282" s="69">
        <v>485.6</v>
      </c>
      <c r="G282" s="50">
        <f t="shared" si="12"/>
        <v>266.6</v>
      </c>
      <c r="H282" s="50">
        <f t="shared" si="13"/>
        <v>266.60000000000036</v>
      </c>
      <c r="I282" s="69">
        <v>4785.52</v>
      </c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1:21" s="51" customFormat="1" ht="15.75">
      <c r="A283" s="19" t="s">
        <v>233</v>
      </c>
      <c r="B283" s="64" t="s">
        <v>312</v>
      </c>
      <c r="C283" s="65">
        <v>160</v>
      </c>
      <c r="D283" s="69"/>
      <c r="E283" s="50">
        <f t="shared" si="14"/>
        <v>-160</v>
      </c>
      <c r="F283" s="69"/>
      <c r="G283" s="50">
        <f t="shared" si="12"/>
        <v>-160</v>
      </c>
      <c r="H283" s="50">
        <f t="shared" si="13"/>
        <v>-160</v>
      </c>
      <c r="I283" s="69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1:21" s="68" customFormat="1" ht="15.75">
      <c r="A284" s="18" t="s">
        <v>233</v>
      </c>
      <c r="B284" s="39" t="s">
        <v>235</v>
      </c>
      <c r="C284" s="52">
        <v>6722.53</v>
      </c>
      <c r="D284" s="53">
        <v>6372.53</v>
      </c>
      <c r="E284" s="53">
        <f t="shared" si="14"/>
        <v>-350</v>
      </c>
      <c r="F284" s="53">
        <v>614</v>
      </c>
      <c r="G284" s="53">
        <f t="shared" si="12"/>
        <v>264</v>
      </c>
      <c r="H284" s="53">
        <f t="shared" si="13"/>
        <v>264</v>
      </c>
      <c r="I284" s="53">
        <v>6986.53</v>
      </c>
      <c r="J284" s="53">
        <v>1576.9</v>
      </c>
      <c r="K284" s="53">
        <v>614</v>
      </c>
      <c r="L284" s="53">
        <v>2190.9</v>
      </c>
      <c r="M284" s="53">
        <v>1779</v>
      </c>
      <c r="N284" s="53">
        <v>0</v>
      </c>
      <c r="O284" s="53">
        <v>1779</v>
      </c>
      <c r="P284" s="53">
        <v>1818.9</v>
      </c>
      <c r="Q284" s="53">
        <v>0</v>
      </c>
      <c r="R284" s="53">
        <v>1818.9</v>
      </c>
      <c r="S284" s="53">
        <v>1197.73</v>
      </c>
      <c r="T284" s="53">
        <v>0</v>
      </c>
      <c r="U284" s="53">
        <v>1197.73</v>
      </c>
    </row>
    <row r="285" spans="1:21" s="51" customFormat="1" ht="15.75">
      <c r="A285" s="19" t="s">
        <v>233</v>
      </c>
      <c r="B285" s="64" t="s">
        <v>311</v>
      </c>
      <c r="C285" s="65">
        <v>6672.53</v>
      </c>
      <c r="D285" s="69">
        <v>6372.53</v>
      </c>
      <c r="E285" s="50">
        <f t="shared" si="14"/>
        <v>-300</v>
      </c>
      <c r="F285" s="69">
        <v>614</v>
      </c>
      <c r="G285" s="50">
        <f t="shared" si="12"/>
        <v>314</v>
      </c>
      <c r="H285" s="50">
        <f t="shared" si="13"/>
        <v>314</v>
      </c>
      <c r="I285" s="69">
        <v>6986.53</v>
      </c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</row>
    <row r="286" spans="1:21" s="51" customFormat="1" ht="15.75">
      <c r="A286" s="19" t="s">
        <v>233</v>
      </c>
      <c r="B286" s="64" t="s">
        <v>312</v>
      </c>
      <c r="C286" s="65">
        <v>50</v>
      </c>
      <c r="D286" s="69"/>
      <c r="E286" s="50">
        <f t="shared" si="14"/>
        <v>-50</v>
      </c>
      <c r="F286" s="69"/>
      <c r="G286" s="50">
        <f t="shared" si="12"/>
        <v>-50</v>
      </c>
      <c r="H286" s="50">
        <f t="shared" si="13"/>
        <v>-50</v>
      </c>
      <c r="I286" s="69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1:21" s="68" customFormat="1" ht="15.75">
      <c r="A287" s="18" t="s">
        <v>233</v>
      </c>
      <c r="B287" s="39" t="s">
        <v>236</v>
      </c>
      <c r="C287" s="52">
        <v>15071.34</v>
      </c>
      <c r="D287" s="53">
        <v>14627.34</v>
      </c>
      <c r="E287" s="53">
        <f t="shared" si="14"/>
        <v>-444</v>
      </c>
      <c r="F287" s="53">
        <v>1404.6</v>
      </c>
      <c r="G287" s="53">
        <f t="shared" si="12"/>
        <v>960.5999999999999</v>
      </c>
      <c r="H287" s="53">
        <f t="shared" si="13"/>
        <v>960.6000000000004</v>
      </c>
      <c r="I287" s="53">
        <v>16031.94</v>
      </c>
      <c r="J287" s="53">
        <v>3514.4</v>
      </c>
      <c r="K287" s="53">
        <v>1404.6</v>
      </c>
      <c r="L287" s="53">
        <v>4919</v>
      </c>
      <c r="M287" s="53">
        <v>3870.9</v>
      </c>
      <c r="N287" s="53">
        <v>0</v>
      </c>
      <c r="O287" s="53">
        <v>3870.9</v>
      </c>
      <c r="P287" s="53">
        <v>3754.9</v>
      </c>
      <c r="Q287" s="53">
        <v>0</v>
      </c>
      <c r="R287" s="53">
        <v>3754.9</v>
      </c>
      <c r="S287" s="53">
        <v>3487.14</v>
      </c>
      <c r="T287" s="53">
        <v>0</v>
      </c>
      <c r="U287" s="53">
        <v>3487.14</v>
      </c>
    </row>
    <row r="288" spans="1:21" s="51" customFormat="1" ht="15.75">
      <c r="A288" s="19" t="s">
        <v>233</v>
      </c>
      <c r="B288" s="64" t="s">
        <v>311</v>
      </c>
      <c r="C288" s="65">
        <v>15021.34</v>
      </c>
      <c r="D288" s="69">
        <v>14627.34</v>
      </c>
      <c r="E288" s="50">
        <f t="shared" si="14"/>
        <v>-394</v>
      </c>
      <c r="F288" s="69">
        <v>1404.6</v>
      </c>
      <c r="G288" s="50">
        <f t="shared" si="12"/>
        <v>1010.5999999999999</v>
      </c>
      <c r="H288" s="50">
        <f t="shared" si="13"/>
        <v>1010.6000000000004</v>
      </c>
      <c r="I288" s="69">
        <v>16031.94</v>
      </c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1:21" s="51" customFormat="1" ht="15.75">
      <c r="A289" s="19" t="s">
        <v>233</v>
      </c>
      <c r="B289" s="64" t="s">
        <v>312</v>
      </c>
      <c r="C289" s="65">
        <v>50</v>
      </c>
      <c r="D289" s="53"/>
      <c r="E289" s="50">
        <f t="shared" si="14"/>
        <v>-50</v>
      </c>
      <c r="F289" s="53"/>
      <c r="G289" s="50">
        <f t="shared" si="12"/>
        <v>-50</v>
      </c>
      <c r="H289" s="50">
        <f t="shared" si="13"/>
        <v>-50</v>
      </c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</row>
    <row r="290" spans="1:21" s="68" customFormat="1" ht="15.75">
      <c r="A290" s="18" t="s">
        <v>233</v>
      </c>
      <c r="B290" s="39" t="s">
        <v>237</v>
      </c>
      <c r="C290" s="52">
        <v>2014.39</v>
      </c>
      <c r="D290" s="53">
        <v>1714.39</v>
      </c>
      <c r="E290" s="53">
        <f t="shared" si="14"/>
        <v>-300</v>
      </c>
      <c r="F290" s="53">
        <v>188.4</v>
      </c>
      <c r="G290" s="53">
        <f t="shared" si="12"/>
        <v>-111.6</v>
      </c>
      <c r="H290" s="53">
        <f t="shared" si="13"/>
        <v>-111.60000000000014</v>
      </c>
      <c r="I290" s="53">
        <v>1902.79</v>
      </c>
      <c r="J290" s="53">
        <v>275.9</v>
      </c>
      <c r="K290" s="53">
        <v>188.4</v>
      </c>
      <c r="L290" s="53">
        <v>464.3</v>
      </c>
      <c r="M290" s="53">
        <v>570.9</v>
      </c>
      <c r="N290" s="53">
        <v>0</v>
      </c>
      <c r="O290" s="53">
        <v>570.9</v>
      </c>
      <c r="P290" s="53">
        <v>579.1</v>
      </c>
      <c r="Q290" s="53">
        <v>0</v>
      </c>
      <c r="R290" s="53">
        <v>579.1</v>
      </c>
      <c r="S290" s="53">
        <v>288.49</v>
      </c>
      <c r="T290" s="53">
        <v>0</v>
      </c>
      <c r="U290" s="53">
        <v>288.49</v>
      </c>
    </row>
    <row r="291" spans="1:21" s="51" customFormat="1" ht="15.75">
      <c r="A291" s="19" t="s">
        <v>233</v>
      </c>
      <c r="B291" s="64" t="s">
        <v>311</v>
      </c>
      <c r="C291" s="65">
        <v>1914.39</v>
      </c>
      <c r="D291" s="69">
        <v>1714.39</v>
      </c>
      <c r="E291" s="50">
        <f t="shared" si="14"/>
        <v>-200</v>
      </c>
      <c r="F291" s="69">
        <v>188.4</v>
      </c>
      <c r="G291" s="50">
        <f t="shared" si="12"/>
        <v>-11.599999999999994</v>
      </c>
      <c r="H291" s="50">
        <f t="shared" si="13"/>
        <v>-11.600000000000136</v>
      </c>
      <c r="I291" s="69">
        <v>1902.79</v>
      </c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</row>
    <row r="292" spans="1:21" s="51" customFormat="1" ht="15.75">
      <c r="A292" s="19" t="s">
        <v>233</v>
      </c>
      <c r="B292" s="64" t="s">
        <v>312</v>
      </c>
      <c r="C292" s="65">
        <v>100</v>
      </c>
      <c r="D292" s="53"/>
      <c r="E292" s="50">
        <f t="shared" si="14"/>
        <v>-100</v>
      </c>
      <c r="F292" s="53"/>
      <c r="G292" s="50">
        <f t="shared" si="12"/>
        <v>-100</v>
      </c>
      <c r="H292" s="50">
        <f t="shared" si="13"/>
        <v>-100</v>
      </c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  <row r="293" spans="1:21" s="68" customFormat="1" ht="15.75">
      <c r="A293" s="18" t="s">
        <v>233</v>
      </c>
      <c r="B293" s="39" t="s">
        <v>238</v>
      </c>
      <c r="C293" s="52">
        <v>8903.21</v>
      </c>
      <c r="D293" s="53">
        <v>7703.21</v>
      </c>
      <c r="E293" s="53">
        <f t="shared" si="14"/>
        <v>-1199.999999999999</v>
      </c>
      <c r="F293" s="53">
        <v>879.8</v>
      </c>
      <c r="G293" s="53">
        <f t="shared" si="12"/>
        <v>-320.19999999999914</v>
      </c>
      <c r="H293" s="53">
        <f t="shared" si="13"/>
        <v>-320.1999999999989</v>
      </c>
      <c r="I293" s="53">
        <v>8583.01</v>
      </c>
      <c r="J293" s="53">
        <v>2095.8</v>
      </c>
      <c r="K293" s="53">
        <v>879.8</v>
      </c>
      <c r="L293" s="53">
        <v>2975.6</v>
      </c>
      <c r="M293" s="53">
        <v>2441</v>
      </c>
      <c r="N293" s="53">
        <v>0</v>
      </c>
      <c r="O293" s="53">
        <v>2441</v>
      </c>
      <c r="P293" s="53">
        <v>1383.8</v>
      </c>
      <c r="Q293" s="53">
        <v>0</v>
      </c>
      <c r="R293" s="53">
        <v>1383.8</v>
      </c>
      <c r="S293" s="53">
        <v>1782.61</v>
      </c>
      <c r="T293" s="53">
        <v>0</v>
      </c>
      <c r="U293" s="53">
        <v>1782.61</v>
      </c>
    </row>
    <row r="294" spans="1:21" s="51" customFormat="1" ht="15.75">
      <c r="A294" s="19" t="s">
        <v>233</v>
      </c>
      <c r="B294" s="64" t="s">
        <v>311</v>
      </c>
      <c r="C294" s="65">
        <v>7703.21</v>
      </c>
      <c r="D294" s="69">
        <v>7703.21</v>
      </c>
      <c r="E294" s="50">
        <f t="shared" si="14"/>
        <v>0</v>
      </c>
      <c r="F294" s="69">
        <v>879.8</v>
      </c>
      <c r="G294" s="50">
        <f t="shared" si="12"/>
        <v>879.8</v>
      </c>
      <c r="H294" s="50">
        <f t="shared" si="13"/>
        <v>879.8000000000002</v>
      </c>
      <c r="I294" s="69">
        <v>8583.01</v>
      </c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</row>
    <row r="295" spans="1:21" s="51" customFormat="1" ht="15.75">
      <c r="A295" s="19" t="s">
        <v>233</v>
      </c>
      <c r="B295" s="64" t="s">
        <v>313</v>
      </c>
      <c r="C295" s="65">
        <v>1100</v>
      </c>
      <c r="D295" s="53"/>
      <c r="E295" s="50">
        <f t="shared" si="14"/>
        <v>-1100</v>
      </c>
      <c r="F295" s="53"/>
      <c r="G295" s="50">
        <f t="shared" si="12"/>
        <v>-1100</v>
      </c>
      <c r="H295" s="50">
        <f t="shared" si="13"/>
        <v>-1100</v>
      </c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</row>
    <row r="296" spans="1:21" s="51" customFormat="1" ht="15.75">
      <c r="A296" s="19" t="s">
        <v>233</v>
      </c>
      <c r="B296" s="64" t="s">
        <v>312</v>
      </c>
      <c r="C296" s="65">
        <v>100</v>
      </c>
      <c r="D296" s="53"/>
      <c r="E296" s="50">
        <f t="shared" si="14"/>
        <v>-100</v>
      </c>
      <c r="F296" s="53"/>
      <c r="G296" s="50">
        <f t="shared" si="12"/>
        <v>-100</v>
      </c>
      <c r="H296" s="50">
        <f t="shared" si="13"/>
        <v>-100</v>
      </c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</row>
    <row r="297" spans="1:21" s="68" customFormat="1" ht="15.75">
      <c r="A297" s="18" t="s">
        <v>233</v>
      </c>
      <c r="B297" s="39" t="s">
        <v>239</v>
      </c>
      <c r="C297" s="52">
        <v>48954.84</v>
      </c>
      <c r="D297" s="53">
        <v>34054.84</v>
      </c>
      <c r="E297" s="53">
        <f t="shared" si="14"/>
        <v>-14900</v>
      </c>
      <c r="F297" s="53">
        <v>3296.6</v>
      </c>
      <c r="G297" s="53">
        <f t="shared" si="12"/>
        <v>-11603.4</v>
      </c>
      <c r="H297" s="53">
        <f t="shared" si="13"/>
        <v>-11603.399999999994</v>
      </c>
      <c r="I297" s="53">
        <v>37351.44</v>
      </c>
      <c r="J297" s="53">
        <v>8068.8</v>
      </c>
      <c r="K297" s="53">
        <v>3296.6</v>
      </c>
      <c r="L297" s="53">
        <v>11365.4</v>
      </c>
      <c r="M297" s="53">
        <v>9075.5</v>
      </c>
      <c r="N297" s="53">
        <v>0</v>
      </c>
      <c r="O297" s="53">
        <v>9075.5</v>
      </c>
      <c r="P297" s="53">
        <v>7846.3</v>
      </c>
      <c r="Q297" s="53">
        <v>0</v>
      </c>
      <c r="R297" s="53">
        <v>7846.3</v>
      </c>
      <c r="S297" s="53">
        <v>9064.24</v>
      </c>
      <c r="T297" s="53">
        <v>0</v>
      </c>
      <c r="U297" s="53">
        <v>9064.24</v>
      </c>
    </row>
    <row r="298" spans="1:21" s="51" customFormat="1" ht="15.75">
      <c r="A298" s="19" t="s">
        <v>233</v>
      </c>
      <c r="B298" s="64" t="s">
        <v>311</v>
      </c>
      <c r="C298" s="65">
        <v>43054.84</v>
      </c>
      <c r="D298" s="69">
        <v>34054.84</v>
      </c>
      <c r="E298" s="50">
        <f t="shared" si="14"/>
        <v>-9000</v>
      </c>
      <c r="F298" s="69">
        <v>3296.6</v>
      </c>
      <c r="G298" s="50">
        <f t="shared" si="12"/>
        <v>-5703.4</v>
      </c>
      <c r="H298" s="50">
        <f t="shared" si="13"/>
        <v>-5703.399999999994</v>
      </c>
      <c r="I298" s="69">
        <v>37351.44</v>
      </c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</row>
    <row r="299" spans="1:21" s="51" customFormat="1" ht="15.75">
      <c r="A299" s="19" t="s">
        <v>233</v>
      </c>
      <c r="B299" s="64" t="s">
        <v>313</v>
      </c>
      <c r="C299" s="65">
        <v>5450</v>
      </c>
      <c r="D299" s="53"/>
      <c r="E299" s="50">
        <f t="shared" si="14"/>
        <v>-5450</v>
      </c>
      <c r="F299" s="53"/>
      <c r="G299" s="50">
        <f t="shared" si="12"/>
        <v>-5450</v>
      </c>
      <c r="H299" s="50">
        <f t="shared" si="13"/>
        <v>-5450</v>
      </c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</row>
    <row r="300" spans="1:21" s="51" customFormat="1" ht="15.75">
      <c r="A300" s="19" t="s">
        <v>233</v>
      </c>
      <c r="B300" s="64" t="s">
        <v>312</v>
      </c>
      <c r="C300" s="65">
        <v>450</v>
      </c>
      <c r="D300" s="53"/>
      <c r="E300" s="50">
        <f t="shared" si="14"/>
        <v>-450</v>
      </c>
      <c r="F300" s="53"/>
      <c r="G300" s="50">
        <f t="shared" si="12"/>
        <v>-450</v>
      </c>
      <c r="H300" s="50">
        <f t="shared" si="13"/>
        <v>-450</v>
      </c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</row>
    <row r="301" spans="1:21" s="68" customFormat="1" ht="15.75">
      <c r="A301" s="18" t="s">
        <v>233</v>
      </c>
      <c r="B301" s="39" t="s">
        <v>240</v>
      </c>
      <c r="C301" s="52">
        <v>3105.64</v>
      </c>
      <c r="D301" s="53">
        <v>2777.64</v>
      </c>
      <c r="E301" s="53">
        <f t="shared" si="14"/>
        <v>-328</v>
      </c>
      <c r="F301" s="53">
        <v>578.82</v>
      </c>
      <c r="G301" s="53">
        <f t="shared" si="12"/>
        <v>250.82000000000005</v>
      </c>
      <c r="H301" s="53">
        <f t="shared" si="13"/>
        <v>250.82000000000016</v>
      </c>
      <c r="I301" s="53">
        <v>3356.46</v>
      </c>
      <c r="J301" s="53">
        <v>811.8</v>
      </c>
      <c r="K301" s="53">
        <v>578.82</v>
      </c>
      <c r="L301" s="53">
        <v>1390.62</v>
      </c>
      <c r="M301" s="53">
        <v>760.7</v>
      </c>
      <c r="N301" s="53">
        <v>0</v>
      </c>
      <c r="O301" s="53">
        <v>760.7</v>
      </c>
      <c r="P301" s="53">
        <v>597.5</v>
      </c>
      <c r="Q301" s="53">
        <v>0</v>
      </c>
      <c r="R301" s="53">
        <v>597.5</v>
      </c>
      <c r="S301" s="53">
        <v>607.64</v>
      </c>
      <c r="T301" s="53">
        <v>0</v>
      </c>
      <c r="U301" s="53">
        <v>607.64</v>
      </c>
    </row>
    <row r="302" spans="1:21" s="51" customFormat="1" ht="15.75">
      <c r="A302" s="16" t="s">
        <v>233</v>
      </c>
      <c r="B302" s="38" t="s">
        <v>68</v>
      </c>
      <c r="C302" s="49">
        <v>3085.64</v>
      </c>
      <c r="D302" s="50">
        <v>2777.64</v>
      </c>
      <c r="E302" s="50">
        <f t="shared" si="14"/>
        <v>-308</v>
      </c>
      <c r="F302" s="50">
        <v>431.1</v>
      </c>
      <c r="G302" s="50">
        <f t="shared" si="12"/>
        <v>123.10000000000002</v>
      </c>
      <c r="H302" s="50">
        <f t="shared" si="13"/>
        <v>123.09999999999991</v>
      </c>
      <c r="I302" s="50">
        <v>3208.74</v>
      </c>
      <c r="J302" s="50">
        <v>811.8</v>
      </c>
      <c r="K302" s="50">
        <v>431.1</v>
      </c>
      <c r="L302" s="50">
        <v>1242.9</v>
      </c>
      <c r="M302" s="50">
        <v>760.7</v>
      </c>
      <c r="N302" s="50">
        <v>0</v>
      </c>
      <c r="O302" s="50">
        <v>760.7</v>
      </c>
      <c r="P302" s="50">
        <v>597.5</v>
      </c>
      <c r="Q302" s="50">
        <v>0</v>
      </c>
      <c r="R302" s="50">
        <v>597.5</v>
      </c>
      <c r="S302" s="50">
        <v>607.64</v>
      </c>
      <c r="T302" s="50">
        <v>0</v>
      </c>
      <c r="U302" s="50">
        <v>607.64</v>
      </c>
    </row>
    <row r="303" spans="1:21" s="51" customFormat="1" ht="15.75">
      <c r="A303" s="19" t="s">
        <v>233</v>
      </c>
      <c r="B303" s="64" t="s">
        <v>312</v>
      </c>
      <c r="C303" s="49">
        <v>20</v>
      </c>
      <c r="D303" s="50"/>
      <c r="E303" s="50">
        <f t="shared" si="14"/>
        <v>-20</v>
      </c>
      <c r="F303" s="50"/>
      <c r="G303" s="50">
        <f t="shared" si="12"/>
        <v>-20</v>
      </c>
      <c r="H303" s="50">
        <f t="shared" si="13"/>
        <v>-20</v>
      </c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</row>
    <row r="304" spans="1:21" s="51" customFormat="1" ht="31.5">
      <c r="A304" s="16" t="s">
        <v>233</v>
      </c>
      <c r="B304" s="38" t="s">
        <v>241</v>
      </c>
      <c r="C304" s="49"/>
      <c r="D304" s="50">
        <v>0</v>
      </c>
      <c r="E304" s="50">
        <f t="shared" si="14"/>
        <v>0</v>
      </c>
      <c r="F304" s="50">
        <v>147.72</v>
      </c>
      <c r="G304" s="50">
        <f t="shared" si="12"/>
        <v>147.72</v>
      </c>
      <c r="H304" s="50">
        <f t="shared" si="13"/>
        <v>147.72</v>
      </c>
      <c r="I304" s="50">
        <v>147.72</v>
      </c>
      <c r="J304" s="50">
        <v>0</v>
      </c>
      <c r="K304" s="50">
        <v>147.72</v>
      </c>
      <c r="L304" s="50">
        <v>147.72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0">
        <v>0</v>
      </c>
    </row>
    <row r="305" spans="1:21" s="68" customFormat="1" ht="15.75">
      <c r="A305" s="18" t="s">
        <v>233</v>
      </c>
      <c r="B305" s="39" t="s">
        <v>242</v>
      </c>
      <c r="C305" s="52">
        <v>16734.53</v>
      </c>
      <c r="D305" s="53">
        <v>12934.53</v>
      </c>
      <c r="E305" s="53">
        <f t="shared" si="14"/>
        <v>-3799.999999999998</v>
      </c>
      <c r="F305" s="53">
        <v>1878.4</v>
      </c>
      <c r="G305" s="53">
        <f t="shared" si="12"/>
        <v>-1921.599999999998</v>
      </c>
      <c r="H305" s="53">
        <f t="shared" si="13"/>
        <v>-1921.5999999999985</v>
      </c>
      <c r="I305" s="53">
        <v>14812.93</v>
      </c>
      <c r="J305" s="53">
        <v>3598.6</v>
      </c>
      <c r="K305" s="53">
        <v>1878.4</v>
      </c>
      <c r="L305" s="53">
        <v>5477</v>
      </c>
      <c r="M305" s="53">
        <v>3840.7</v>
      </c>
      <c r="N305" s="53">
        <v>0</v>
      </c>
      <c r="O305" s="53">
        <v>3840.7</v>
      </c>
      <c r="P305" s="53">
        <v>2586.7</v>
      </c>
      <c r="Q305" s="53">
        <v>0</v>
      </c>
      <c r="R305" s="53">
        <v>2586.7</v>
      </c>
      <c r="S305" s="53">
        <v>2908.53</v>
      </c>
      <c r="T305" s="53">
        <v>0</v>
      </c>
      <c r="U305" s="53">
        <v>2908.53</v>
      </c>
    </row>
    <row r="306" spans="1:21" s="51" customFormat="1" ht="15.75">
      <c r="A306" s="19" t="s">
        <v>233</v>
      </c>
      <c r="B306" s="64" t="s">
        <v>311</v>
      </c>
      <c r="C306" s="65">
        <v>12934.53</v>
      </c>
      <c r="D306" s="69">
        <v>12934.53</v>
      </c>
      <c r="E306" s="50">
        <f t="shared" si="14"/>
        <v>0</v>
      </c>
      <c r="F306" s="69">
        <v>1878.4</v>
      </c>
      <c r="G306" s="50">
        <f t="shared" si="12"/>
        <v>1878.4</v>
      </c>
      <c r="H306" s="50">
        <f t="shared" si="13"/>
        <v>1878.3999999999996</v>
      </c>
      <c r="I306" s="69">
        <v>14812.93</v>
      </c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</row>
    <row r="307" spans="1:21" s="51" customFormat="1" ht="15.75">
      <c r="A307" s="19" t="s">
        <v>233</v>
      </c>
      <c r="B307" s="64" t="s">
        <v>313</v>
      </c>
      <c r="C307" s="65">
        <v>3600</v>
      </c>
      <c r="D307" s="53"/>
      <c r="E307" s="50">
        <f t="shared" si="14"/>
        <v>-3600</v>
      </c>
      <c r="F307" s="53"/>
      <c r="G307" s="50">
        <f t="shared" si="12"/>
        <v>-3600</v>
      </c>
      <c r="H307" s="50">
        <f t="shared" si="13"/>
        <v>-3600</v>
      </c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</row>
    <row r="308" spans="1:21" s="51" customFormat="1" ht="15.75">
      <c r="A308" s="19" t="s">
        <v>233</v>
      </c>
      <c r="B308" s="64" t="s">
        <v>312</v>
      </c>
      <c r="C308" s="65">
        <v>200</v>
      </c>
      <c r="D308" s="53"/>
      <c r="E308" s="50">
        <f t="shared" si="14"/>
        <v>-200</v>
      </c>
      <c r="F308" s="53"/>
      <c r="G308" s="50">
        <f t="shared" si="12"/>
        <v>-200</v>
      </c>
      <c r="H308" s="50">
        <f t="shared" si="13"/>
        <v>-200</v>
      </c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</row>
    <row r="309" spans="1:21" s="68" customFormat="1" ht="15.75">
      <c r="A309" s="18" t="s">
        <v>233</v>
      </c>
      <c r="B309" s="39" t="s">
        <v>243</v>
      </c>
      <c r="C309" s="52">
        <v>11297.3</v>
      </c>
      <c r="D309" s="53">
        <v>11297.3</v>
      </c>
      <c r="E309" s="53">
        <f t="shared" si="14"/>
        <v>0</v>
      </c>
      <c r="F309" s="53">
        <v>-348.6</v>
      </c>
      <c r="G309" s="53">
        <f t="shared" si="12"/>
        <v>-348.6</v>
      </c>
      <c r="H309" s="53">
        <f t="shared" si="13"/>
        <v>-348.59999999999854</v>
      </c>
      <c r="I309" s="53">
        <v>10948.7</v>
      </c>
      <c r="J309" s="53">
        <v>2825.4</v>
      </c>
      <c r="K309" s="53">
        <v>-348.6</v>
      </c>
      <c r="L309" s="53">
        <v>2476.8</v>
      </c>
      <c r="M309" s="53">
        <v>2822.7</v>
      </c>
      <c r="N309" s="53">
        <v>0</v>
      </c>
      <c r="O309" s="53">
        <v>2822.7</v>
      </c>
      <c r="P309" s="53">
        <v>2825.4</v>
      </c>
      <c r="Q309" s="53">
        <v>0</v>
      </c>
      <c r="R309" s="53">
        <v>2825.4</v>
      </c>
      <c r="S309" s="53">
        <v>2823.8</v>
      </c>
      <c r="T309" s="53">
        <v>0</v>
      </c>
      <c r="U309" s="53">
        <v>2823.8</v>
      </c>
    </row>
    <row r="310" spans="1:21" s="68" customFormat="1" ht="15.75">
      <c r="A310" s="18" t="s">
        <v>233</v>
      </c>
      <c r="B310" s="39" t="s">
        <v>244</v>
      </c>
      <c r="C310" s="52">
        <v>32729.37</v>
      </c>
      <c r="D310" s="53">
        <v>29179.37</v>
      </c>
      <c r="E310" s="53">
        <f t="shared" si="14"/>
        <v>-3550</v>
      </c>
      <c r="F310" s="53">
        <v>2248.1</v>
      </c>
      <c r="G310" s="53">
        <f t="shared" si="12"/>
        <v>-1301.9</v>
      </c>
      <c r="H310" s="53">
        <f t="shared" si="13"/>
        <v>-1301.8999999999978</v>
      </c>
      <c r="I310" s="53">
        <v>31427.47</v>
      </c>
      <c r="J310" s="53">
        <v>7440</v>
      </c>
      <c r="K310" s="53">
        <v>2248.1</v>
      </c>
      <c r="L310" s="53">
        <v>9688.1</v>
      </c>
      <c r="M310" s="53">
        <v>7784.5</v>
      </c>
      <c r="N310" s="53">
        <v>0</v>
      </c>
      <c r="O310" s="53">
        <v>7784.5</v>
      </c>
      <c r="P310" s="53">
        <v>7517.5</v>
      </c>
      <c r="Q310" s="53">
        <v>0</v>
      </c>
      <c r="R310" s="53">
        <v>7517.5</v>
      </c>
      <c r="S310" s="53">
        <v>6437.37</v>
      </c>
      <c r="T310" s="53">
        <v>0</v>
      </c>
      <c r="U310" s="53">
        <v>6437.37</v>
      </c>
    </row>
    <row r="311" spans="1:21" s="51" customFormat="1" ht="15.75">
      <c r="A311" s="19" t="s">
        <v>233</v>
      </c>
      <c r="B311" s="64" t="s">
        <v>311</v>
      </c>
      <c r="C311" s="65">
        <v>32279.37</v>
      </c>
      <c r="D311" s="69">
        <v>32279.37</v>
      </c>
      <c r="E311" s="50">
        <f t="shared" si="14"/>
        <v>0</v>
      </c>
      <c r="F311" s="69">
        <f>F309+F310</f>
        <v>1899.5</v>
      </c>
      <c r="G311" s="50">
        <f t="shared" si="12"/>
        <v>1899.5</v>
      </c>
      <c r="H311" s="50">
        <f t="shared" si="13"/>
        <v>-851.8999999999978</v>
      </c>
      <c r="I311" s="69">
        <v>31427.47</v>
      </c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</row>
    <row r="312" spans="1:21" s="51" customFormat="1" ht="15.75">
      <c r="A312" s="19" t="s">
        <v>233</v>
      </c>
      <c r="B312" s="64" t="s">
        <v>313</v>
      </c>
      <c r="C312" s="65">
        <v>300</v>
      </c>
      <c r="D312" s="53"/>
      <c r="E312" s="50">
        <f t="shared" si="14"/>
        <v>-300</v>
      </c>
      <c r="F312" s="53"/>
      <c r="G312" s="50">
        <f t="shared" si="12"/>
        <v>-300</v>
      </c>
      <c r="H312" s="50">
        <f t="shared" si="13"/>
        <v>-300</v>
      </c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</row>
    <row r="313" spans="1:21" s="51" customFormat="1" ht="15.75">
      <c r="A313" s="19" t="s">
        <v>233</v>
      </c>
      <c r="B313" s="64" t="s">
        <v>312</v>
      </c>
      <c r="C313" s="65">
        <v>150</v>
      </c>
      <c r="D313" s="53"/>
      <c r="E313" s="50">
        <f t="shared" si="14"/>
        <v>-150</v>
      </c>
      <c r="F313" s="53"/>
      <c r="G313" s="50">
        <f t="shared" si="12"/>
        <v>-150</v>
      </c>
      <c r="H313" s="50">
        <f t="shared" si="13"/>
        <v>-150</v>
      </c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</row>
    <row r="314" spans="1:21" s="68" customFormat="1" ht="63">
      <c r="A314" s="18" t="s">
        <v>233</v>
      </c>
      <c r="B314" s="39" t="s">
        <v>245</v>
      </c>
      <c r="C314" s="52"/>
      <c r="D314" s="53">
        <v>0</v>
      </c>
      <c r="E314" s="53">
        <f t="shared" si="14"/>
        <v>0</v>
      </c>
      <c r="F314" s="53">
        <v>11492.6</v>
      </c>
      <c r="G314" s="53">
        <f t="shared" si="12"/>
        <v>11492.6</v>
      </c>
      <c r="H314" s="53">
        <f t="shared" si="13"/>
        <v>11492.6</v>
      </c>
      <c r="I314" s="53">
        <v>11492.6</v>
      </c>
      <c r="J314" s="53">
        <v>0</v>
      </c>
      <c r="K314" s="53">
        <v>11492.6</v>
      </c>
      <c r="L314" s="53">
        <v>11492.6</v>
      </c>
      <c r="M314" s="53">
        <v>0</v>
      </c>
      <c r="N314" s="53">
        <v>0</v>
      </c>
      <c r="O314" s="53">
        <v>0</v>
      </c>
      <c r="P314" s="53">
        <v>0</v>
      </c>
      <c r="Q314" s="53">
        <v>0</v>
      </c>
      <c r="R314" s="53">
        <v>0</v>
      </c>
      <c r="S314" s="53">
        <v>0</v>
      </c>
      <c r="T314" s="53">
        <v>0</v>
      </c>
      <c r="U314" s="53">
        <v>0</v>
      </c>
    </row>
    <row r="315" spans="1:21" s="68" customFormat="1" ht="15.75">
      <c r="A315" s="18" t="s">
        <v>233</v>
      </c>
      <c r="B315" s="39" t="s">
        <v>76</v>
      </c>
      <c r="C315" s="52"/>
      <c r="D315" s="53"/>
      <c r="E315" s="53"/>
      <c r="F315" s="53"/>
      <c r="G315" s="53"/>
      <c r="H315" s="53">
        <f t="shared" si="13"/>
        <v>0</v>
      </c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</row>
    <row r="316" spans="1:21" s="68" customFormat="1" ht="31.5">
      <c r="A316" s="19" t="s">
        <v>233</v>
      </c>
      <c r="B316" s="38" t="s">
        <v>250</v>
      </c>
      <c r="C316" s="65">
        <v>500</v>
      </c>
      <c r="D316" s="53"/>
      <c r="E316" s="53"/>
      <c r="F316" s="53"/>
      <c r="G316" s="53"/>
      <c r="H316" s="69">
        <f t="shared" si="13"/>
        <v>-500</v>
      </c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</row>
    <row r="317" spans="1:21" s="51" customFormat="1" ht="15.75">
      <c r="A317" s="18" t="s">
        <v>246</v>
      </c>
      <c r="B317" s="39" t="s">
        <v>234</v>
      </c>
      <c r="C317" s="52"/>
      <c r="D317" s="53">
        <v>379</v>
      </c>
      <c r="E317" s="53">
        <f t="shared" si="14"/>
        <v>379</v>
      </c>
      <c r="F317" s="53">
        <v>650</v>
      </c>
      <c r="G317" s="50">
        <f t="shared" si="12"/>
        <v>1029</v>
      </c>
      <c r="H317" s="50">
        <f t="shared" si="13"/>
        <v>1029</v>
      </c>
      <c r="I317" s="53">
        <v>1029</v>
      </c>
      <c r="J317" s="53">
        <v>160</v>
      </c>
      <c r="K317" s="53">
        <v>650</v>
      </c>
      <c r="L317" s="53">
        <v>810</v>
      </c>
      <c r="M317" s="53">
        <v>219</v>
      </c>
      <c r="N317" s="53">
        <v>0</v>
      </c>
      <c r="O317" s="53">
        <v>219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</row>
    <row r="318" spans="1:21" s="51" customFormat="1" ht="15.75">
      <c r="A318" s="16" t="s">
        <v>246</v>
      </c>
      <c r="B318" s="38" t="s">
        <v>68</v>
      </c>
      <c r="C318" s="49"/>
      <c r="D318" s="50">
        <v>219</v>
      </c>
      <c r="E318" s="50">
        <f t="shared" si="14"/>
        <v>219</v>
      </c>
      <c r="F318" s="50">
        <v>0</v>
      </c>
      <c r="G318" s="50">
        <f t="shared" si="12"/>
        <v>219</v>
      </c>
      <c r="H318" s="50">
        <f t="shared" si="13"/>
        <v>219</v>
      </c>
      <c r="I318" s="50">
        <v>219</v>
      </c>
      <c r="J318" s="50">
        <v>0</v>
      </c>
      <c r="K318" s="50">
        <v>0</v>
      </c>
      <c r="L318" s="50">
        <v>0</v>
      </c>
      <c r="M318" s="50">
        <v>219</v>
      </c>
      <c r="N318" s="50">
        <v>0</v>
      </c>
      <c r="O318" s="50">
        <v>219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0">
        <v>0</v>
      </c>
    </row>
    <row r="319" spans="1:21" s="51" customFormat="1" ht="15.75">
      <c r="A319" s="16" t="s">
        <v>246</v>
      </c>
      <c r="B319" s="38" t="s">
        <v>247</v>
      </c>
      <c r="C319" s="49"/>
      <c r="D319" s="50">
        <v>160</v>
      </c>
      <c r="E319" s="50">
        <f t="shared" si="14"/>
        <v>160</v>
      </c>
      <c r="F319" s="50">
        <v>0</v>
      </c>
      <c r="G319" s="50">
        <f t="shared" si="12"/>
        <v>160</v>
      </c>
      <c r="H319" s="50">
        <f t="shared" si="13"/>
        <v>160</v>
      </c>
      <c r="I319" s="50">
        <v>160</v>
      </c>
      <c r="J319" s="50">
        <v>160</v>
      </c>
      <c r="K319" s="50">
        <v>0</v>
      </c>
      <c r="L319" s="50">
        <v>160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</row>
    <row r="320" spans="1:21" s="51" customFormat="1" ht="15.75">
      <c r="A320" s="16" t="s">
        <v>246</v>
      </c>
      <c r="B320" s="38" t="s">
        <v>248</v>
      </c>
      <c r="C320" s="49"/>
      <c r="D320" s="50">
        <v>0</v>
      </c>
      <c r="E320" s="50">
        <f t="shared" si="14"/>
        <v>0</v>
      </c>
      <c r="F320" s="50">
        <v>650</v>
      </c>
      <c r="G320" s="50">
        <f t="shared" si="12"/>
        <v>650</v>
      </c>
      <c r="H320" s="50">
        <f t="shared" si="13"/>
        <v>650</v>
      </c>
      <c r="I320" s="50">
        <v>650</v>
      </c>
      <c r="J320" s="50">
        <v>0</v>
      </c>
      <c r="K320" s="50">
        <v>650</v>
      </c>
      <c r="L320" s="50">
        <v>650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</row>
    <row r="321" spans="1:21" s="68" customFormat="1" ht="15.75">
      <c r="A321" s="18" t="s">
        <v>246</v>
      </c>
      <c r="B321" s="39" t="s">
        <v>235</v>
      </c>
      <c r="C321" s="52"/>
      <c r="D321" s="53">
        <v>350</v>
      </c>
      <c r="E321" s="53">
        <f t="shared" si="14"/>
        <v>350</v>
      </c>
      <c r="F321" s="53">
        <v>0</v>
      </c>
      <c r="G321" s="53">
        <f t="shared" si="12"/>
        <v>350</v>
      </c>
      <c r="H321" s="53">
        <f t="shared" si="13"/>
        <v>350</v>
      </c>
      <c r="I321" s="53">
        <v>350</v>
      </c>
      <c r="J321" s="53">
        <v>82</v>
      </c>
      <c r="K321" s="53">
        <v>0</v>
      </c>
      <c r="L321" s="53">
        <v>82</v>
      </c>
      <c r="M321" s="53">
        <v>90</v>
      </c>
      <c r="N321" s="53">
        <v>0</v>
      </c>
      <c r="O321" s="53">
        <v>90</v>
      </c>
      <c r="P321" s="53">
        <v>90</v>
      </c>
      <c r="Q321" s="53">
        <v>0</v>
      </c>
      <c r="R321" s="53">
        <v>90</v>
      </c>
      <c r="S321" s="53">
        <v>88</v>
      </c>
      <c r="T321" s="53">
        <v>0</v>
      </c>
      <c r="U321" s="53">
        <v>88</v>
      </c>
    </row>
    <row r="322" spans="1:21" s="51" customFormat="1" ht="15.75">
      <c r="A322" s="16" t="s">
        <v>246</v>
      </c>
      <c r="B322" s="38" t="s">
        <v>68</v>
      </c>
      <c r="C322" s="49"/>
      <c r="D322" s="50">
        <v>300</v>
      </c>
      <c r="E322" s="50">
        <f t="shared" si="14"/>
        <v>300</v>
      </c>
      <c r="F322" s="50">
        <v>0</v>
      </c>
      <c r="G322" s="50">
        <f t="shared" si="12"/>
        <v>300</v>
      </c>
      <c r="H322" s="50">
        <f t="shared" si="13"/>
        <v>300</v>
      </c>
      <c r="I322" s="50">
        <v>300</v>
      </c>
      <c r="J322" s="50">
        <v>32</v>
      </c>
      <c r="K322" s="50">
        <v>0</v>
      </c>
      <c r="L322" s="50">
        <v>32</v>
      </c>
      <c r="M322" s="50">
        <v>90</v>
      </c>
      <c r="N322" s="50">
        <v>0</v>
      </c>
      <c r="O322" s="50">
        <v>90</v>
      </c>
      <c r="P322" s="50">
        <v>90</v>
      </c>
      <c r="Q322" s="50">
        <v>0</v>
      </c>
      <c r="R322" s="50">
        <v>90</v>
      </c>
      <c r="S322" s="50">
        <v>88</v>
      </c>
      <c r="T322" s="50">
        <v>0</v>
      </c>
      <c r="U322" s="50">
        <v>88</v>
      </c>
    </row>
    <row r="323" spans="1:21" s="51" customFormat="1" ht="15.75">
      <c r="A323" s="16" t="s">
        <v>246</v>
      </c>
      <c r="B323" s="38" t="s">
        <v>247</v>
      </c>
      <c r="C323" s="49"/>
      <c r="D323" s="50">
        <v>50</v>
      </c>
      <c r="E323" s="50">
        <f t="shared" si="14"/>
        <v>50</v>
      </c>
      <c r="F323" s="50">
        <v>0</v>
      </c>
      <c r="G323" s="50">
        <f t="shared" si="12"/>
        <v>50</v>
      </c>
      <c r="H323" s="50">
        <f t="shared" si="13"/>
        <v>50</v>
      </c>
      <c r="I323" s="50">
        <v>50</v>
      </c>
      <c r="J323" s="50">
        <v>50</v>
      </c>
      <c r="K323" s="50">
        <v>0</v>
      </c>
      <c r="L323" s="50">
        <v>50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</row>
    <row r="324" spans="1:21" s="68" customFormat="1" ht="15.75">
      <c r="A324" s="18" t="s">
        <v>246</v>
      </c>
      <c r="B324" s="39" t="s">
        <v>236</v>
      </c>
      <c r="C324" s="52"/>
      <c r="D324" s="53">
        <v>444</v>
      </c>
      <c r="E324" s="53">
        <f t="shared" si="14"/>
        <v>444</v>
      </c>
      <c r="F324" s="53">
        <v>0</v>
      </c>
      <c r="G324" s="53">
        <f t="shared" si="12"/>
        <v>444</v>
      </c>
      <c r="H324" s="53">
        <f t="shared" si="13"/>
        <v>444</v>
      </c>
      <c r="I324" s="53">
        <v>444</v>
      </c>
      <c r="J324" s="53">
        <v>148.5</v>
      </c>
      <c r="K324" s="53">
        <v>0</v>
      </c>
      <c r="L324" s="53">
        <v>148.5</v>
      </c>
      <c r="M324" s="53">
        <v>98.5</v>
      </c>
      <c r="N324" s="53">
        <v>0</v>
      </c>
      <c r="O324" s="53">
        <v>98.5</v>
      </c>
      <c r="P324" s="53">
        <v>98.5</v>
      </c>
      <c r="Q324" s="53">
        <v>0</v>
      </c>
      <c r="R324" s="53">
        <v>98.5</v>
      </c>
      <c r="S324" s="53">
        <v>98.5</v>
      </c>
      <c r="T324" s="53">
        <v>0</v>
      </c>
      <c r="U324" s="53">
        <v>98.5</v>
      </c>
    </row>
    <row r="325" spans="1:21" s="51" customFormat="1" ht="15.75">
      <c r="A325" s="16" t="s">
        <v>246</v>
      </c>
      <c r="B325" s="38" t="s">
        <v>68</v>
      </c>
      <c r="C325" s="49"/>
      <c r="D325" s="50">
        <v>394</v>
      </c>
      <c r="E325" s="50">
        <f t="shared" si="14"/>
        <v>394</v>
      </c>
      <c r="F325" s="50">
        <v>0</v>
      </c>
      <c r="G325" s="50">
        <f t="shared" si="12"/>
        <v>394</v>
      </c>
      <c r="H325" s="50">
        <f t="shared" si="13"/>
        <v>394</v>
      </c>
      <c r="I325" s="50">
        <v>394</v>
      </c>
      <c r="J325" s="50">
        <v>98.5</v>
      </c>
      <c r="K325" s="50">
        <v>0</v>
      </c>
      <c r="L325" s="50">
        <v>98.5</v>
      </c>
      <c r="M325" s="50">
        <v>98.5</v>
      </c>
      <c r="N325" s="50">
        <v>0</v>
      </c>
      <c r="O325" s="50">
        <v>98.5</v>
      </c>
      <c r="P325" s="50">
        <v>98.5</v>
      </c>
      <c r="Q325" s="50">
        <v>0</v>
      </c>
      <c r="R325" s="50">
        <v>98.5</v>
      </c>
      <c r="S325" s="50">
        <v>98.5</v>
      </c>
      <c r="T325" s="50">
        <v>0</v>
      </c>
      <c r="U325" s="50">
        <v>98.5</v>
      </c>
    </row>
    <row r="326" spans="1:21" s="51" customFormat="1" ht="15.75">
      <c r="A326" s="16" t="s">
        <v>246</v>
      </c>
      <c r="B326" s="38" t="s">
        <v>247</v>
      </c>
      <c r="C326" s="49"/>
      <c r="D326" s="50">
        <v>50</v>
      </c>
      <c r="E326" s="50">
        <f t="shared" si="14"/>
        <v>50</v>
      </c>
      <c r="F326" s="50">
        <v>0</v>
      </c>
      <c r="G326" s="50">
        <f t="shared" si="12"/>
        <v>50</v>
      </c>
      <c r="H326" s="50">
        <f t="shared" si="13"/>
        <v>50</v>
      </c>
      <c r="I326" s="50">
        <v>50</v>
      </c>
      <c r="J326" s="50">
        <v>50</v>
      </c>
      <c r="K326" s="50">
        <v>0</v>
      </c>
      <c r="L326" s="50">
        <v>50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50">
        <v>0</v>
      </c>
      <c r="U326" s="50">
        <v>0</v>
      </c>
    </row>
    <row r="327" spans="1:21" s="68" customFormat="1" ht="15.75">
      <c r="A327" s="18" t="s">
        <v>246</v>
      </c>
      <c r="B327" s="39" t="s">
        <v>237</v>
      </c>
      <c r="C327" s="52"/>
      <c r="D327" s="53">
        <v>300</v>
      </c>
      <c r="E327" s="53">
        <f t="shared" si="14"/>
        <v>300</v>
      </c>
      <c r="F327" s="53">
        <v>0</v>
      </c>
      <c r="G327" s="53">
        <f t="shared" si="12"/>
        <v>300</v>
      </c>
      <c r="H327" s="53">
        <f t="shared" si="13"/>
        <v>300</v>
      </c>
      <c r="I327" s="53">
        <v>300</v>
      </c>
      <c r="J327" s="53">
        <v>140</v>
      </c>
      <c r="K327" s="53">
        <v>0</v>
      </c>
      <c r="L327" s="53">
        <v>140</v>
      </c>
      <c r="M327" s="53">
        <v>102</v>
      </c>
      <c r="N327" s="53">
        <v>0</v>
      </c>
      <c r="O327" s="53">
        <v>102</v>
      </c>
      <c r="P327" s="53">
        <v>33</v>
      </c>
      <c r="Q327" s="53">
        <v>0</v>
      </c>
      <c r="R327" s="53">
        <v>33</v>
      </c>
      <c r="S327" s="53">
        <v>25</v>
      </c>
      <c r="T327" s="53">
        <v>0</v>
      </c>
      <c r="U327" s="53">
        <v>25</v>
      </c>
    </row>
    <row r="328" spans="1:21" s="51" customFormat="1" ht="15.75">
      <c r="A328" s="16" t="s">
        <v>246</v>
      </c>
      <c r="B328" s="38" t="s">
        <v>68</v>
      </c>
      <c r="C328" s="49"/>
      <c r="D328" s="50">
        <v>200</v>
      </c>
      <c r="E328" s="50">
        <f t="shared" si="14"/>
        <v>200</v>
      </c>
      <c r="F328" s="50">
        <v>0</v>
      </c>
      <c r="G328" s="50">
        <f t="shared" si="12"/>
        <v>200</v>
      </c>
      <c r="H328" s="50">
        <f t="shared" si="13"/>
        <v>200</v>
      </c>
      <c r="I328" s="50">
        <v>200</v>
      </c>
      <c r="J328" s="50">
        <v>115</v>
      </c>
      <c r="K328" s="50">
        <v>0</v>
      </c>
      <c r="L328" s="50">
        <v>115</v>
      </c>
      <c r="M328" s="50">
        <v>77</v>
      </c>
      <c r="N328" s="50">
        <v>0</v>
      </c>
      <c r="O328" s="50">
        <v>77</v>
      </c>
      <c r="P328" s="50">
        <v>8</v>
      </c>
      <c r="Q328" s="50">
        <v>0</v>
      </c>
      <c r="R328" s="50">
        <v>8</v>
      </c>
      <c r="S328" s="50">
        <v>0</v>
      </c>
      <c r="T328" s="50">
        <v>0</v>
      </c>
      <c r="U328" s="50">
        <v>0</v>
      </c>
    </row>
    <row r="329" spans="1:21" s="51" customFormat="1" ht="15.75">
      <c r="A329" s="16" t="s">
        <v>246</v>
      </c>
      <c r="B329" s="38" t="s">
        <v>247</v>
      </c>
      <c r="C329" s="49"/>
      <c r="D329" s="50">
        <v>100</v>
      </c>
      <c r="E329" s="50">
        <f t="shared" si="14"/>
        <v>100</v>
      </c>
      <c r="F329" s="50">
        <v>0</v>
      </c>
      <c r="G329" s="50">
        <f t="shared" si="12"/>
        <v>100</v>
      </c>
      <c r="H329" s="50">
        <f t="shared" si="13"/>
        <v>100</v>
      </c>
      <c r="I329" s="50">
        <v>100</v>
      </c>
      <c r="J329" s="50">
        <v>25</v>
      </c>
      <c r="K329" s="50">
        <v>0</v>
      </c>
      <c r="L329" s="50">
        <v>25</v>
      </c>
      <c r="M329" s="50">
        <v>25</v>
      </c>
      <c r="N329" s="50">
        <v>0</v>
      </c>
      <c r="O329" s="50">
        <v>25</v>
      </c>
      <c r="P329" s="50">
        <v>25</v>
      </c>
      <c r="Q329" s="50">
        <v>0</v>
      </c>
      <c r="R329" s="50">
        <v>25</v>
      </c>
      <c r="S329" s="50">
        <v>25</v>
      </c>
      <c r="T329" s="50">
        <v>0</v>
      </c>
      <c r="U329" s="50">
        <v>25</v>
      </c>
    </row>
    <row r="330" spans="1:21" s="68" customFormat="1" ht="15.75">
      <c r="A330" s="18" t="s">
        <v>246</v>
      </c>
      <c r="B330" s="39" t="s">
        <v>238</v>
      </c>
      <c r="C330" s="52"/>
      <c r="D330" s="53">
        <v>1200</v>
      </c>
      <c r="E330" s="53">
        <f t="shared" si="14"/>
        <v>1200</v>
      </c>
      <c r="F330" s="53">
        <v>-100</v>
      </c>
      <c r="G330" s="53">
        <f t="shared" si="12"/>
        <v>1100</v>
      </c>
      <c r="H330" s="53">
        <f t="shared" si="13"/>
        <v>1100</v>
      </c>
      <c r="I330" s="53">
        <v>1100</v>
      </c>
      <c r="J330" s="53">
        <v>1000</v>
      </c>
      <c r="K330" s="53">
        <v>-100</v>
      </c>
      <c r="L330" s="53">
        <v>900</v>
      </c>
      <c r="M330" s="53">
        <v>100</v>
      </c>
      <c r="N330" s="53">
        <v>0</v>
      </c>
      <c r="O330" s="53">
        <v>100</v>
      </c>
      <c r="P330" s="53">
        <v>100</v>
      </c>
      <c r="Q330" s="53">
        <v>0</v>
      </c>
      <c r="R330" s="53">
        <v>100</v>
      </c>
      <c r="S330" s="53">
        <v>0</v>
      </c>
      <c r="T330" s="53">
        <v>0</v>
      </c>
      <c r="U330" s="53">
        <v>0</v>
      </c>
    </row>
    <row r="331" spans="1:21" s="51" customFormat="1" ht="15.75">
      <c r="A331" s="16" t="s">
        <v>246</v>
      </c>
      <c r="B331" s="38" t="s">
        <v>248</v>
      </c>
      <c r="C331" s="49"/>
      <c r="D331" s="50">
        <v>1100</v>
      </c>
      <c r="E331" s="50">
        <f t="shared" si="14"/>
        <v>1100</v>
      </c>
      <c r="F331" s="50">
        <v>-100</v>
      </c>
      <c r="G331" s="50">
        <f t="shared" si="12"/>
        <v>1000</v>
      </c>
      <c r="H331" s="50">
        <f t="shared" si="13"/>
        <v>1000</v>
      </c>
      <c r="I331" s="50">
        <v>1000</v>
      </c>
      <c r="J331" s="50">
        <v>1000</v>
      </c>
      <c r="K331" s="50">
        <v>-100</v>
      </c>
      <c r="L331" s="50">
        <v>900</v>
      </c>
      <c r="M331" s="50">
        <v>100</v>
      </c>
      <c r="N331" s="50">
        <v>0</v>
      </c>
      <c r="O331" s="50">
        <v>100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  <c r="U331" s="50">
        <v>0</v>
      </c>
    </row>
    <row r="332" spans="1:21" s="51" customFormat="1" ht="15.75">
      <c r="A332" s="16" t="s">
        <v>246</v>
      </c>
      <c r="B332" s="38" t="s">
        <v>247</v>
      </c>
      <c r="C332" s="49"/>
      <c r="D332" s="50">
        <v>100</v>
      </c>
      <c r="E332" s="50">
        <f t="shared" si="14"/>
        <v>100</v>
      </c>
      <c r="F332" s="50">
        <v>0</v>
      </c>
      <c r="G332" s="50">
        <f t="shared" si="12"/>
        <v>100</v>
      </c>
      <c r="H332" s="50">
        <f t="shared" si="13"/>
        <v>100</v>
      </c>
      <c r="I332" s="50">
        <v>100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100</v>
      </c>
      <c r="Q332" s="50">
        <v>0</v>
      </c>
      <c r="R332" s="50">
        <v>100</v>
      </c>
      <c r="S332" s="50">
        <v>0</v>
      </c>
      <c r="T332" s="50">
        <v>0</v>
      </c>
      <c r="U332" s="50">
        <v>0</v>
      </c>
    </row>
    <row r="333" spans="1:21" s="68" customFormat="1" ht="15.75">
      <c r="A333" s="18" t="s">
        <v>246</v>
      </c>
      <c r="B333" s="39" t="s">
        <v>239</v>
      </c>
      <c r="C333" s="52"/>
      <c r="D333" s="53">
        <v>14900</v>
      </c>
      <c r="E333" s="53">
        <f t="shared" si="14"/>
        <v>14900</v>
      </c>
      <c r="F333" s="53">
        <v>-9250</v>
      </c>
      <c r="G333" s="53">
        <f t="shared" si="12"/>
        <v>5650</v>
      </c>
      <c r="H333" s="53">
        <f t="shared" si="13"/>
        <v>5650</v>
      </c>
      <c r="I333" s="53">
        <v>5650</v>
      </c>
      <c r="J333" s="53">
        <v>2500</v>
      </c>
      <c r="K333" s="53">
        <v>-2750</v>
      </c>
      <c r="L333" s="53">
        <v>-250</v>
      </c>
      <c r="M333" s="53">
        <v>4050</v>
      </c>
      <c r="N333" s="53">
        <v>-2500</v>
      </c>
      <c r="O333" s="53">
        <v>1550</v>
      </c>
      <c r="P333" s="53">
        <v>7350</v>
      </c>
      <c r="Q333" s="53">
        <v>-3000</v>
      </c>
      <c r="R333" s="53">
        <v>4350</v>
      </c>
      <c r="S333" s="53">
        <v>1000</v>
      </c>
      <c r="T333" s="53">
        <v>-1000</v>
      </c>
      <c r="U333" s="53">
        <v>0</v>
      </c>
    </row>
    <row r="334" spans="1:21" s="51" customFormat="1" ht="15.75" hidden="1" outlineLevel="1">
      <c r="A334" s="16" t="s">
        <v>246</v>
      </c>
      <c r="B334" s="38" t="s">
        <v>68</v>
      </c>
      <c r="C334" s="49"/>
      <c r="D334" s="50">
        <v>9000</v>
      </c>
      <c r="E334" s="50">
        <f t="shared" si="14"/>
        <v>9000</v>
      </c>
      <c r="F334" s="50">
        <v>-9000</v>
      </c>
      <c r="G334" s="50">
        <f t="shared" si="12"/>
        <v>0</v>
      </c>
      <c r="H334" s="50">
        <f t="shared" si="13"/>
        <v>0</v>
      </c>
      <c r="I334" s="50">
        <v>0</v>
      </c>
      <c r="J334" s="50">
        <v>2500</v>
      </c>
      <c r="K334" s="50">
        <v>-2500</v>
      </c>
      <c r="L334" s="50">
        <v>0</v>
      </c>
      <c r="M334" s="50">
        <v>2500</v>
      </c>
      <c r="N334" s="50">
        <v>-2500</v>
      </c>
      <c r="O334" s="50">
        <v>0</v>
      </c>
      <c r="P334" s="50">
        <v>3000</v>
      </c>
      <c r="Q334" s="50">
        <v>-3000</v>
      </c>
      <c r="R334" s="50">
        <v>0</v>
      </c>
      <c r="S334" s="50">
        <v>1000</v>
      </c>
      <c r="T334" s="50">
        <v>-1000</v>
      </c>
      <c r="U334" s="50">
        <v>0</v>
      </c>
    </row>
    <row r="335" spans="1:21" s="51" customFormat="1" ht="15.75" collapsed="1">
      <c r="A335" s="16" t="s">
        <v>246</v>
      </c>
      <c r="B335" s="38" t="s">
        <v>248</v>
      </c>
      <c r="C335" s="49"/>
      <c r="D335" s="50">
        <v>5450</v>
      </c>
      <c r="E335" s="50">
        <f t="shared" si="14"/>
        <v>5450</v>
      </c>
      <c r="F335" s="50">
        <v>-250</v>
      </c>
      <c r="G335" s="50">
        <f t="shared" si="12"/>
        <v>5200</v>
      </c>
      <c r="H335" s="50">
        <f t="shared" si="13"/>
        <v>5200</v>
      </c>
      <c r="I335" s="50">
        <v>5200</v>
      </c>
      <c r="J335" s="50">
        <v>0</v>
      </c>
      <c r="K335" s="50">
        <v>-250</v>
      </c>
      <c r="L335" s="50">
        <v>-250</v>
      </c>
      <c r="M335" s="50">
        <v>1500</v>
      </c>
      <c r="N335" s="50">
        <v>0</v>
      </c>
      <c r="O335" s="50">
        <v>1500</v>
      </c>
      <c r="P335" s="50">
        <v>3950</v>
      </c>
      <c r="Q335" s="50">
        <v>0</v>
      </c>
      <c r="R335" s="50">
        <v>3950</v>
      </c>
      <c r="S335" s="50">
        <v>0</v>
      </c>
      <c r="T335" s="50">
        <v>0</v>
      </c>
      <c r="U335" s="50">
        <v>0</v>
      </c>
    </row>
    <row r="336" spans="1:21" s="51" customFormat="1" ht="15.75">
      <c r="A336" s="16" t="s">
        <v>246</v>
      </c>
      <c r="B336" s="38" t="s">
        <v>247</v>
      </c>
      <c r="C336" s="49"/>
      <c r="D336" s="50">
        <v>450</v>
      </c>
      <c r="E336" s="50">
        <f t="shared" si="14"/>
        <v>450</v>
      </c>
      <c r="F336" s="50">
        <v>0</v>
      </c>
      <c r="G336" s="50">
        <f t="shared" si="12"/>
        <v>450</v>
      </c>
      <c r="H336" s="50">
        <f t="shared" si="13"/>
        <v>450</v>
      </c>
      <c r="I336" s="50">
        <v>450</v>
      </c>
      <c r="J336" s="50">
        <v>0</v>
      </c>
      <c r="K336" s="50">
        <v>0</v>
      </c>
      <c r="L336" s="50">
        <v>0</v>
      </c>
      <c r="M336" s="50">
        <v>50</v>
      </c>
      <c r="N336" s="50">
        <v>0</v>
      </c>
      <c r="O336" s="50">
        <v>50</v>
      </c>
      <c r="P336" s="50">
        <v>400</v>
      </c>
      <c r="Q336" s="50">
        <v>0</v>
      </c>
      <c r="R336" s="50">
        <v>400</v>
      </c>
      <c r="S336" s="50">
        <v>0</v>
      </c>
      <c r="T336" s="50">
        <v>0</v>
      </c>
      <c r="U336" s="50">
        <v>0</v>
      </c>
    </row>
    <row r="337" spans="1:21" s="68" customFormat="1" ht="15.75">
      <c r="A337" s="18" t="s">
        <v>246</v>
      </c>
      <c r="B337" s="39" t="s">
        <v>240</v>
      </c>
      <c r="C337" s="52"/>
      <c r="D337" s="53">
        <v>328</v>
      </c>
      <c r="E337" s="53">
        <f t="shared" si="14"/>
        <v>328</v>
      </c>
      <c r="F337" s="53">
        <v>0</v>
      </c>
      <c r="G337" s="53">
        <f t="shared" si="12"/>
        <v>328</v>
      </c>
      <c r="H337" s="53">
        <f t="shared" si="13"/>
        <v>328</v>
      </c>
      <c r="I337" s="53">
        <v>328</v>
      </c>
      <c r="J337" s="53">
        <v>99</v>
      </c>
      <c r="K337" s="53">
        <v>0</v>
      </c>
      <c r="L337" s="53">
        <v>99</v>
      </c>
      <c r="M337" s="53">
        <v>119</v>
      </c>
      <c r="N337" s="53">
        <v>0</v>
      </c>
      <c r="O337" s="53">
        <v>119</v>
      </c>
      <c r="P337" s="53">
        <v>55</v>
      </c>
      <c r="Q337" s="53">
        <v>0</v>
      </c>
      <c r="R337" s="53">
        <v>55</v>
      </c>
      <c r="S337" s="53">
        <v>55</v>
      </c>
      <c r="T337" s="53">
        <v>0</v>
      </c>
      <c r="U337" s="53">
        <v>55</v>
      </c>
    </row>
    <row r="338" spans="1:21" s="51" customFormat="1" ht="15.75">
      <c r="A338" s="16" t="s">
        <v>246</v>
      </c>
      <c r="B338" s="38" t="s">
        <v>68</v>
      </c>
      <c r="C338" s="49"/>
      <c r="D338" s="50">
        <v>308</v>
      </c>
      <c r="E338" s="50">
        <f t="shared" si="14"/>
        <v>308</v>
      </c>
      <c r="F338" s="50">
        <v>0</v>
      </c>
      <c r="G338" s="50">
        <f t="shared" si="12"/>
        <v>308</v>
      </c>
      <c r="H338" s="50">
        <f t="shared" si="13"/>
        <v>308</v>
      </c>
      <c r="I338" s="50">
        <v>308</v>
      </c>
      <c r="J338" s="50">
        <v>99</v>
      </c>
      <c r="K338" s="50">
        <v>0</v>
      </c>
      <c r="L338" s="50">
        <v>99</v>
      </c>
      <c r="M338" s="50">
        <v>99</v>
      </c>
      <c r="N338" s="50">
        <v>0</v>
      </c>
      <c r="O338" s="50">
        <v>99</v>
      </c>
      <c r="P338" s="50">
        <v>55</v>
      </c>
      <c r="Q338" s="50">
        <v>0</v>
      </c>
      <c r="R338" s="50">
        <v>55</v>
      </c>
      <c r="S338" s="50">
        <v>55</v>
      </c>
      <c r="T338" s="50">
        <v>0</v>
      </c>
      <c r="U338" s="50">
        <v>55</v>
      </c>
    </row>
    <row r="339" spans="1:21" s="51" customFormat="1" ht="15.75">
      <c r="A339" s="16" t="s">
        <v>246</v>
      </c>
      <c r="B339" s="38" t="s">
        <v>247</v>
      </c>
      <c r="C339" s="49"/>
      <c r="D339" s="50">
        <v>20</v>
      </c>
      <c r="E339" s="50">
        <f t="shared" si="14"/>
        <v>20</v>
      </c>
      <c r="F339" s="50">
        <v>0</v>
      </c>
      <c r="G339" s="50">
        <f t="shared" si="12"/>
        <v>20</v>
      </c>
      <c r="H339" s="50">
        <f t="shared" si="13"/>
        <v>20</v>
      </c>
      <c r="I339" s="50">
        <v>20</v>
      </c>
      <c r="J339" s="50">
        <v>0</v>
      </c>
      <c r="K339" s="50">
        <v>0</v>
      </c>
      <c r="L339" s="50">
        <v>0</v>
      </c>
      <c r="M339" s="50">
        <v>20</v>
      </c>
      <c r="N339" s="50">
        <v>0</v>
      </c>
      <c r="O339" s="50">
        <v>20</v>
      </c>
      <c r="P339" s="50">
        <v>0</v>
      </c>
      <c r="Q339" s="50">
        <v>0</v>
      </c>
      <c r="R339" s="50">
        <v>0</v>
      </c>
      <c r="S339" s="50">
        <v>0</v>
      </c>
      <c r="T339" s="50">
        <v>0</v>
      </c>
      <c r="U339" s="50">
        <v>0</v>
      </c>
    </row>
    <row r="340" spans="1:21" s="68" customFormat="1" ht="15.75">
      <c r="A340" s="18" t="s">
        <v>246</v>
      </c>
      <c r="B340" s="39" t="s">
        <v>242</v>
      </c>
      <c r="C340" s="52"/>
      <c r="D340" s="53">
        <v>3800</v>
      </c>
      <c r="E340" s="53">
        <f t="shared" si="14"/>
        <v>3800</v>
      </c>
      <c r="F340" s="53">
        <v>-500</v>
      </c>
      <c r="G340" s="53">
        <f t="shared" si="12"/>
        <v>3300</v>
      </c>
      <c r="H340" s="53">
        <f t="shared" si="13"/>
        <v>3300</v>
      </c>
      <c r="I340" s="53">
        <v>3300</v>
      </c>
      <c r="J340" s="53">
        <v>500</v>
      </c>
      <c r="K340" s="53">
        <v>-500</v>
      </c>
      <c r="L340" s="53">
        <v>0</v>
      </c>
      <c r="M340" s="53">
        <v>1400</v>
      </c>
      <c r="N340" s="53">
        <v>0</v>
      </c>
      <c r="O340" s="53">
        <v>1400</v>
      </c>
      <c r="P340" s="53">
        <v>1900</v>
      </c>
      <c r="Q340" s="53">
        <v>0</v>
      </c>
      <c r="R340" s="53">
        <v>1900</v>
      </c>
      <c r="S340" s="53">
        <v>0</v>
      </c>
      <c r="T340" s="53">
        <v>0</v>
      </c>
      <c r="U340" s="53">
        <v>0</v>
      </c>
    </row>
    <row r="341" spans="1:21" s="51" customFormat="1" ht="15.75">
      <c r="A341" s="16" t="s">
        <v>246</v>
      </c>
      <c r="B341" s="38" t="s">
        <v>248</v>
      </c>
      <c r="C341" s="49"/>
      <c r="D341" s="50">
        <v>3600</v>
      </c>
      <c r="E341" s="50">
        <f t="shared" si="14"/>
        <v>3600</v>
      </c>
      <c r="F341" s="50">
        <v>-500</v>
      </c>
      <c r="G341" s="50">
        <f t="shared" si="12"/>
        <v>3100</v>
      </c>
      <c r="H341" s="50">
        <f t="shared" si="13"/>
        <v>3100</v>
      </c>
      <c r="I341" s="50">
        <v>3100</v>
      </c>
      <c r="J341" s="50">
        <v>500</v>
      </c>
      <c r="K341" s="50">
        <v>-500</v>
      </c>
      <c r="L341" s="50">
        <v>0</v>
      </c>
      <c r="M341" s="50">
        <v>1400</v>
      </c>
      <c r="N341" s="50">
        <v>0</v>
      </c>
      <c r="O341" s="50">
        <v>1400</v>
      </c>
      <c r="P341" s="50">
        <v>1700</v>
      </c>
      <c r="Q341" s="50">
        <v>0</v>
      </c>
      <c r="R341" s="50">
        <v>1700</v>
      </c>
      <c r="S341" s="50">
        <v>0</v>
      </c>
      <c r="T341" s="50">
        <v>0</v>
      </c>
      <c r="U341" s="50">
        <v>0</v>
      </c>
    </row>
    <row r="342" spans="1:21" s="51" customFormat="1" ht="15.75">
      <c r="A342" s="16" t="s">
        <v>246</v>
      </c>
      <c r="B342" s="38" t="s">
        <v>247</v>
      </c>
      <c r="C342" s="49"/>
      <c r="D342" s="50">
        <v>200</v>
      </c>
      <c r="E342" s="50">
        <f t="shared" si="14"/>
        <v>200</v>
      </c>
      <c r="F342" s="50">
        <v>0</v>
      </c>
      <c r="G342" s="50">
        <f aca="true" t="shared" si="15" ref="G342:G399">E342+F342</f>
        <v>200</v>
      </c>
      <c r="H342" s="50">
        <f t="shared" si="13"/>
        <v>200</v>
      </c>
      <c r="I342" s="50">
        <v>200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200</v>
      </c>
      <c r="Q342" s="50">
        <v>0</v>
      </c>
      <c r="R342" s="50">
        <v>200</v>
      </c>
      <c r="S342" s="50">
        <v>0</v>
      </c>
      <c r="T342" s="50">
        <v>0</v>
      </c>
      <c r="U342" s="50">
        <v>0</v>
      </c>
    </row>
    <row r="343" spans="1:21" s="68" customFormat="1" ht="15.75">
      <c r="A343" s="18" t="s">
        <v>246</v>
      </c>
      <c r="B343" s="39" t="s">
        <v>244</v>
      </c>
      <c r="C343" s="52"/>
      <c r="D343" s="53">
        <v>3550</v>
      </c>
      <c r="E343" s="53">
        <f aca="true" t="shared" si="16" ref="E343:E399">D343-C343</f>
        <v>3550</v>
      </c>
      <c r="F343" s="53">
        <v>-200</v>
      </c>
      <c r="G343" s="53">
        <f t="shared" si="15"/>
        <v>3350</v>
      </c>
      <c r="H343" s="53">
        <f aca="true" t="shared" si="17" ref="H343:H401">I343-C343</f>
        <v>3350</v>
      </c>
      <c r="I343" s="53">
        <v>3350</v>
      </c>
      <c r="J343" s="53">
        <v>3100</v>
      </c>
      <c r="K343" s="53">
        <v>-200</v>
      </c>
      <c r="L343" s="53">
        <v>2900</v>
      </c>
      <c r="M343" s="53">
        <v>300</v>
      </c>
      <c r="N343" s="53">
        <v>0</v>
      </c>
      <c r="O343" s="53">
        <v>300</v>
      </c>
      <c r="P343" s="53">
        <v>150</v>
      </c>
      <c r="Q343" s="53">
        <v>0</v>
      </c>
      <c r="R343" s="53">
        <v>150</v>
      </c>
      <c r="S343" s="53">
        <v>0</v>
      </c>
      <c r="T343" s="53">
        <v>0</v>
      </c>
      <c r="U343" s="53">
        <v>0</v>
      </c>
    </row>
    <row r="344" spans="1:21" s="51" customFormat="1" ht="15.75">
      <c r="A344" s="16" t="s">
        <v>246</v>
      </c>
      <c r="B344" s="38" t="s">
        <v>68</v>
      </c>
      <c r="C344" s="49"/>
      <c r="D344" s="50">
        <v>3100</v>
      </c>
      <c r="E344" s="50">
        <f t="shared" si="16"/>
        <v>3100</v>
      </c>
      <c r="F344" s="50">
        <v>0</v>
      </c>
      <c r="G344" s="50">
        <f t="shared" si="15"/>
        <v>3100</v>
      </c>
      <c r="H344" s="50">
        <f t="shared" si="17"/>
        <v>3100</v>
      </c>
      <c r="I344" s="50">
        <v>3100</v>
      </c>
      <c r="J344" s="50">
        <v>3100</v>
      </c>
      <c r="K344" s="50">
        <v>0</v>
      </c>
      <c r="L344" s="50">
        <v>3100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0</v>
      </c>
      <c r="T344" s="50">
        <v>0</v>
      </c>
      <c r="U344" s="50">
        <v>0</v>
      </c>
    </row>
    <row r="345" spans="1:21" s="51" customFormat="1" ht="15.75">
      <c r="A345" s="16" t="s">
        <v>246</v>
      </c>
      <c r="B345" s="38" t="s">
        <v>248</v>
      </c>
      <c r="C345" s="49"/>
      <c r="D345" s="50">
        <v>300</v>
      </c>
      <c r="E345" s="50">
        <f t="shared" si="16"/>
        <v>300</v>
      </c>
      <c r="F345" s="50">
        <v>-200</v>
      </c>
      <c r="G345" s="50">
        <f t="shared" si="15"/>
        <v>100</v>
      </c>
      <c r="H345" s="50">
        <f t="shared" si="17"/>
        <v>100</v>
      </c>
      <c r="I345" s="50">
        <v>100</v>
      </c>
      <c r="J345" s="50">
        <v>0</v>
      </c>
      <c r="K345" s="50">
        <v>-200</v>
      </c>
      <c r="L345" s="50">
        <v>-200</v>
      </c>
      <c r="M345" s="50">
        <v>150</v>
      </c>
      <c r="N345" s="50">
        <v>0</v>
      </c>
      <c r="O345" s="50">
        <v>150</v>
      </c>
      <c r="P345" s="50">
        <v>150</v>
      </c>
      <c r="Q345" s="50">
        <v>0</v>
      </c>
      <c r="R345" s="50">
        <v>150</v>
      </c>
      <c r="S345" s="50">
        <v>0</v>
      </c>
      <c r="T345" s="50">
        <v>0</v>
      </c>
      <c r="U345" s="50">
        <v>0</v>
      </c>
    </row>
    <row r="346" spans="1:21" s="51" customFormat="1" ht="15.75">
      <c r="A346" s="16" t="s">
        <v>246</v>
      </c>
      <c r="B346" s="38" t="s">
        <v>247</v>
      </c>
      <c r="C346" s="49"/>
      <c r="D346" s="50">
        <v>150</v>
      </c>
      <c r="E346" s="50">
        <f t="shared" si="16"/>
        <v>150</v>
      </c>
      <c r="F346" s="50">
        <v>0</v>
      </c>
      <c r="G346" s="50">
        <f t="shared" si="15"/>
        <v>150</v>
      </c>
      <c r="H346" s="50">
        <f t="shared" si="17"/>
        <v>150</v>
      </c>
      <c r="I346" s="50">
        <v>150</v>
      </c>
      <c r="J346" s="50">
        <v>0</v>
      </c>
      <c r="K346" s="50">
        <v>0</v>
      </c>
      <c r="L346" s="50">
        <v>0</v>
      </c>
      <c r="M346" s="50">
        <v>150</v>
      </c>
      <c r="N346" s="50">
        <v>0</v>
      </c>
      <c r="O346" s="50">
        <v>150</v>
      </c>
      <c r="P346" s="50">
        <v>0</v>
      </c>
      <c r="Q346" s="50">
        <v>0</v>
      </c>
      <c r="R346" s="50">
        <v>0</v>
      </c>
      <c r="S346" s="50">
        <v>0</v>
      </c>
      <c r="T346" s="50">
        <v>0</v>
      </c>
      <c r="U346" s="50">
        <v>0</v>
      </c>
    </row>
    <row r="347" spans="1:21" s="68" customFormat="1" ht="15.75">
      <c r="A347" s="18" t="s">
        <v>246</v>
      </c>
      <c r="B347" s="39" t="s">
        <v>76</v>
      </c>
      <c r="C347" s="52">
        <v>7460</v>
      </c>
      <c r="D347" s="53">
        <v>7460</v>
      </c>
      <c r="E347" s="53">
        <f t="shared" si="16"/>
        <v>0</v>
      </c>
      <c r="F347" s="53">
        <v>9000</v>
      </c>
      <c r="G347" s="53">
        <f t="shared" si="15"/>
        <v>9000</v>
      </c>
      <c r="H347" s="53">
        <f t="shared" si="17"/>
        <v>9000</v>
      </c>
      <c r="I347" s="53">
        <v>16460</v>
      </c>
      <c r="J347" s="53">
        <v>1220</v>
      </c>
      <c r="K347" s="53">
        <v>2500</v>
      </c>
      <c r="L347" s="53">
        <v>3720</v>
      </c>
      <c r="M347" s="53">
        <v>2350</v>
      </c>
      <c r="N347" s="53">
        <v>2500</v>
      </c>
      <c r="O347" s="53">
        <v>4850</v>
      </c>
      <c r="P347" s="53">
        <v>2490</v>
      </c>
      <c r="Q347" s="53">
        <v>3000</v>
      </c>
      <c r="R347" s="53">
        <v>5490</v>
      </c>
      <c r="S347" s="53">
        <v>1400</v>
      </c>
      <c r="T347" s="53">
        <v>1000</v>
      </c>
      <c r="U347" s="53">
        <v>2400</v>
      </c>
    </row>
    <row r="348" spans="1:21" s="51" customFormat="1" ht="15.75">
      <c r="A348" s="16" t="s">
        <v>246</v>
      </c>
      <c r="B348" s="38" t="s">
        <v>249</v>
      </c>
      <c r="C348" s="49">
        <v>560</v>
      </c>
      <c r="D348" s="50">
        <v>560</v>
      </c>
      <c r="E348" s="50">
        <f t="shared" si="16"/>
        <v>0</v>
      </c>
      <c r="F348" s="50">
        <v>0</v>
      </c>
      <c r="G348" s="50">
        <f t="shared" si="15"/>
        <v>0</v>
      </c>
      <c r="H348" s="50">
        <f t="shared" si="17"/>
        <v>0</v>
      </c>
      <c r="I348" s="50">
        <v>560</v>
      </c>
      <c r="J348" s="50">
        <v>560</v>
      </c>
      <c r="K348" s="50">
        <v>0</v>
      </c>
      <c r="L348" s="50">
        <v>560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0</v>
      </c>
      <c r="T348" s="50">
        <v>0</v>
      </c>
      <c r="U348" s="50">
        <v>0</v>
      </c>
    </row>
    <row r="349" spans="1:21" s="51" customFormat="1" ht="31.5">
      <c r="A349" s="16" t="s">
        <v>246</v>
      </c>
      <c r="B349" s="38" t="s">
        <v>250</v>
      </c>
      <c r="C349" s="49"/>
      <c r="D349" s="50">
        <v>500</v>
      </c>
      <c r="E349" s="50">
        <f t="shared" si="16"/>
        <v>500</v>
      </c>
      <c r="F349" s="50">
        <v>2725</v>
      </c>
      <c r="G349" s="50">
        <f t="shared" si="15"/>
        <v>3225</v>
      </c>
      <c r="H349" s="50">
        <f t="shared" si="17"/>
        <v>3225</v>
      </c>
      <c r="I349" s="50">
        <v>3225</v>
      </c>
      <c r="J349" s="50">
        <v>0</v>
      </c>
      <c r="K349" s="50">
        <v>1000</v>
      </c>
      <c r="L349" s="50">
        <v>1000</v>
      </c>
      <c r="M349" s="50">
        <v>0</v>
      </c>
      <c r="N349" s="50">
        <v>1000</v>
      </c>
      <c r="O349" s="50">
        <v>1000</v>
      </c>
      <c r="P349" s="50">
        <v>0</v>
      </c>
      <c r="Q349" s="50">
        <v>725</v>
      </c>
      <c r="R349" s="50">
        <v>725</v>
      </c>
      <c r="S349" s="50">
        <v>500</v>
      </c>
      <c r="T349" s="50">
        <v>0</v>
      </c>
      <c r="U349" s="50">
        <v>500</v>
      </c>
    </row>
    <row r="350" spans="1:21" s="51" customFormat="1" ht="31.5">
      <c r="A350" s="16" t="s">
        <v>246</v>
      </c>
      <c r="B350" s="38" t="s">
        <v>251</v>
      </c>
      <c r="C350" s="49">
        <v>6400</v>
      </c>
      <c r="D350" s="50">
        <v>6400</v>
      </c>
      <c r="E350" s="50">
        <f t="shared" si="16"/>
        <v>0</v>
      </c>
      <c r="F350" s="50">
        <v>6275</v>
      </c>
      <c r="G350" s="50">
        <f t="shared" si="15"/>
        <v>6275</v>
      </c>
      <c r="H350" s="50">
        <f t="shared" si="17"/>
        <v>6275</v>
      </c>
      <c r="I350" s="50">
        <v>12675</v>
      </c>
      <c r="J350" s="50">
        <v>660</v>
      </c>
      <c r="K350" s="50">
        <v>1500</v>
      </c>
      <c r="L350" s="50">
        <v>2160</v>
      </c>
      <c r="M350" s="50">
        <v>2350</v>
      </c>
      <c r="N350" s="50">
        <v>1500</v>
      </c>
      <c r="O350" s="50">
        <v>3850</v>
      </c>
      <c r="P350" s="50">
        <v>2490</v>
      </c>
      <c r="Q350" s="50">
        <v>2275</v>
      </c>
      <c r="R350" s="50">
        <v>4765</v>
      </c>
      <c r="S350" s="50">
        <v>900</v>
      </c>
      <c r="T350" s="50">
        <v>1000</v>
      </c>
      <c r="U350" s="50">
        <v>1900</v>
      </c>
    </row>
    <row r="351" spans="1:21" s="61" customFormat="1" ht="15.75" hidden="1">
      <c r="A351" s="21"/>
      <c r="B351" s="62"/>
      <c r="C351" s="59">
        <f>SUM(C353,C354,C355)</f>
        <v>25142.46</v>
      </c>
      <c r="D351" s="59">
        <f>SUM(D353,D354,D355)</f>
        <v>25142.46</v>
      </c>
      <c r="E351" s="59">
        <f>SUM(E353,E354,E355)</f>
        <v>0</v>
      </c>
      <c r="F351" s="59">
        <f>F353+F354+F355+F356</f>
        <v>3085.6099999999997</v>
      </c>
      <c r="G351" s="59">
        <f>G353+G354+G355+G356</f>
        <v>3085.6099999999997</v>
      </c>
      <c r="H351" s="50">
        <f t="shared" si="17"/>
        <v>3085.6100000000006</v>
      </c>
      <c r="I351" s="59">
        <f>I353+I354+I355+I356</f>
        <v>28228.07</v>
      </c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</row>
    <row r="352" spans="1:21" s="51" customFormat="1" ht="15.75">
      <c r="A352" s="16" t="s">
        <v>252</v>
      </c>
      <c r="B352" s="38" t="s">
        <v>253</v>
      </c>
      <c r="C352" s="49">
        <v>25142.46</v>
      </c>
      <c r="D352" s="50">
        <v>25142.46</v>
      </c>
      <c r="E352" s="50">
        <f t="shared" si="16"/>
        <v>0</v>
      </c>
      <c r="F352" s="50">
        <v>3085.61</v>
      </c>
      <c r="G352" s="50">
        <f t="shared" si="15"/>
        <v>3085.61</v>
      </c>
      <c r="H352" s="50">
        <f t="shared" si="17"/>
        <v>3085.6100000000006</v>
      </c>
      <c r="I352" s="50">
        <v>28228.07</v>
      </c>
      <c r="J352" s="50">
        <v>10271.6</v>
      </c>
      <c r="K352" s="50">
        <v>2585.61</v>
      </c>
      <c r="L352" s="50">
        <v>12857.21</v>
      </c>
      <c r="M352" s="50">
        <v>5792.39</v>
      </c>
      <c r="N352" s="50">
        <v>0</v>
      </c>
      <c r="O352" s="50">
        <v>5792.39</v>
      </c>
      <c r="P352" s="50">
        <v>3730.3</v>
      </c>
      <c r="Q352" s="50">
        <v>500</v>
      </c>
      <c r="R352" s="50">
        <v>4230.3</v>
      </c>
      <c r="S352" s="50">
        <v>5348.17</v>
      </c>
      <c r="T352" s="50">
        <v>0</v>
      </c>
      <c r="U352" s="50">
        <v>5348.17</v>
      </c>
    </row>
    <row r="353" spans="1:21" s="68" customFormat="1" ht="47.25">
      <c r="A353" s="18" t="s">
        <v>254</v>
      </c>
      <c r="B353" s="39" t="s">
        <v>255</v>
      </c>
      <c r="C353" s="52">
        <v>19814.7</v>
      </c>
      <c r="D353" s="53">
        <v>19814.7</v>
      </c>
      <c r="E353" s="53">
        <f t="shared" si="16"/>
        <v>0</v>
      </c>
      <c r="F353" s="53">
        <v>1839.11</v>
      </c>
      <c r="G353" s="53">
        <f t="shared" si="15"/>
        <v>1839.11</v>
      </c>
      <c r="H353" s="53">
        <f t="shared" si="17"/>
        <v>1839.1100000000006</v>
      </c>
      <c r="I353" s="53">
        <v>21653.81</v>
      </c>
      <c r="J353" s="53">
        <v>8790.1</v>
      </c>
      <c r="K353" s="53">
        <v>1839.11</v>
      </c>
      <c r="L353" s="53">
        <v>10629.21</v>
      </c>
      <c r="M353" s="53">
        <v>4451.39</v>
      </c>
      <c r="N353" s="53">
        <v>0</v>
      </c>
      <c r="O353" s="53">
        <v>4451.39</v>
      </c>
      <c r="P353" s="53">
        <v>2564.8</v>
      </c>
      <c r="Q353" s="53">
        <v>0</v>
      </c>
      <c r="R353" s="53">
        <v>2564.8</v>
      </c>
      <c r="S353" s="53">
        <v>4008.41</v>
      </c>
      <c r="T353" s="53">
        <v>0</v>
      </c>
      <c r="U353" s="53">
        <v>4008.41</v>
      </c>
    </row>
    <row r="354" spans="1:21" s="68" customFormat="1" ht="47.25">
      <c r="A354" s="18" t="s">
        <v>256</v>
      </c>
      <c r="B354" s="39" t="s">
        <v>257</v>
      </c>
      <c r="C354" s="52">
        <v>500</v>
      </c>
      <c r="D354" s="53">
        <v>500</v>
      </c>
      <c r="E354" s="53">
        <f t="shared" si="16"/>
        <v>0</v>
      </c>
      <c r="F354" s="53">
        <v>0</v>
      </c>
      <c r="G354" s="53">
        <f t="shared" si="15"/>
        <v>0</v>
      </c>
      <c r="H354" s="53">
        <f t="shared" si="17"/>
        <v>0</v>
      </c>
      <c r="I354" s="53">
        <v>500</v>
      </c>
      <c r="J354" s="53">
        <v>148</v>
      </c>
      <c r="K354" s="53">
        <v>0</v>
      </c>
      <c r="L354" s="53">
        <v>148</v>
      </c>
      <c r="M354" s="53">
        <v>50</v>
      </c>
      <c r="N354" s="53">
        <v>0</v>
      </c>
      <c r="O354" s="53">
        <v>50</v>
      </c>
      <c r="P354" s="53">
        <v>157</v>
      </c>
      <c r="Q354" s="53">
        <v>0</v>
      </c>
      <c r="R354" s="53">
        <v>157</v>
      </c>
      <c r="S354" s="53">
        <v>145</v>
      </c>
      <c r="T354" s="53">
        <v>0</v>
      </c>
      <c r="U354" s="53">
        <v>145</v>
      </c>
    </row>
    <row r="355" spans="1:21" s="68" customFormat="1" ht="31.5">
      <c r="A355" s="18" t="s">
        <v>256</v>
      </c>
      <c r="B355" s="39" t="s">
        <v>258</v>
      </c>
      <c r="C355" s="52">
        <v>4827.76</v>
      </c>
      <c r="D355" s="53">
        <v>4827.76</v>
      </c>
      <c r="E355" s="53">
        <f t="shared" si="16"/>
        <v>0</v>
      </c>
      <c r="F355" s="53">
        <v>746.5</v>
      </c>
      <c r="G355" s="53">
        <f t="shared" si="15"/>
        <v>746.5</v>
      </c>
      <c r="H355" s="53">
        <f t="shared" si="17"/>
        <v>746.5</v>
      </c>
      <c r="I355" s="53">
        <v>5574.26</v>
      </c>
      <c r="J355" s="53">
        <v>1333.5</v>
      </c>
      <c r="K355" s="53">
        <v>746.5</v>
      </c>
      <c r="L355" s="53">
        <v>2080</v>
      </c>
      <c r="M355" s="53">
        <v>1291</v>
      </c>
      <c r="N355" s="53">
        <v>0</v>
      </c>
      <c r="O355" s="53">
        <v>1291</v>
      </c>
      <c r="P355" s="53">
        <v>1008.5</v>
      </c>
      <c r="Q355" s="53">
        <v>0</v>
      </c>
      <c r="R355" s="53">
        <v>1008.5</v>
      </c>
      <c r="S355" s="53">
        <v>1194.76</v>
      </c>
      <c r="T355" s="53">
        <v>0</v>
      </c>
      <c r="U355" s="53">
        <v>1194.76</v>
      </c>
    </row>
    <row r="356" spans="1:21" s="68" customFormat="1" ht="47.25">
      <c r="A356" s="18" t="s">
        <v>256</v>
      </c>
      <c r="B356" s="39" t="s">
        <v>259</v>
      </c>
      <c r="C356" s="52"/>
      <c r="D356" s="53">
        <v>0</v>
      </c>
      <c r="E356" s="53">
        <f t="shared" si="16"/>
        <v>0</v>
      </c>
      <c r="F356" s="53">
        <v>500</v>
      </c>
      <c r="G356" s="53">
        <f t="shared" si="15"/>
        <v>500</v>
      </c>
      <c r="H356" s="53">
        <f t="shared" si="17"/>
        <v>500</v>
      </c>
      <c r="I356" s="53">
        <v>500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500</v>
      </c>
      <c r="R356" s="53">
        <v>500</v>
      </c>
      <c r="S356" s="53">
        <v>0</v>
      </c>
      <c r="T356" s="53">
        <v>0</v>
      </c>
      <c r="U356" s="53">
        <v>0</v>
      </c>
    </row>
    <row r="357" spans="1:21" s="61" customFormat="1" ht="15.75" hidden="1">
      <c r="A357" s="24"/>
      <c r="B357" s="58"/>
      <c r="C357" s="59">
        <f>SUM(C359,C364,C372,C376,C381,C385,C386,C397)</f>
        <v>95430.77</v>
      </c>
      <c r="D357" s="59">
        <f>SUM(D359,D364,D372,D376,D381,D385,D386,D397)</f>
        <v>98208.12000000001</v>
      </c>
      <c r="E357" s="59">
        <f>SUM(E359,E364,E372,E376,E381,E385,E386,E397)</f>
        <v>2777.350000000002</v>
      </c>
      <c r="F357" s="59">
        <f>F359+F363+F364+F372+F376+F381+F385+F386+F397</f>
        <v>4977.99</v>
      </c>
      <c r="G357" s="59">
        <f>G359+G363+G364+G372+G376+G381+G385+G386+G397</f>
        <v>7755.340000000002</v>
      </c>
      <c r="H357" s="50">
        <f t="shared" si="17"/>
        <v>7755.340000000011</v>
      </c>
      <c r="I357" s="59">
        <f>I359+I363+I364+I372+I376+I381+I385+I386+I397</f>
        <v>103186.11000000002</v>
      </c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</row>
    <row r="358" spans="1:21" s="51" customFormat="1" ht="15.75">
      <c r="A358" s="16" t="s">
        <v>260</v>
      </c>
      <c r="B358" s="38" t="s">
        <v>261</v>
      </c>
      <c r="C358" s="49">
        <v>95430.77</v>
      </c>
      <c r="D358" s="50">
        <v>98208.12</v>
      </c>
      <c r="E358" s="50">
        <f t="shared" si="16"/>
        <v>2777.3499999999913</v>
      </c>
      <c r="F358" s="50">
        <v>4977.99</v>
      </c>
      <c r="G358" s="50">
        <f t="shared" si="15"/>
        <v>7755.339999999991</v>
      </c>
      <c r="H358" s="50">
        <f t="shared" si="17"/>
        <v>7755.3399999999965</v>
      </c>
      <c r="I358" s="50">
        <v>103186.11</v>
      </c>
      <c r="J358" s="50">
        <v>23229.91</v>
      </c>
      <c r="K358" s="50">
        <v>4365.67</v>
      </c>
      <c r="L358" s="50">
        <v>27595.58</v>
      </c>
      <c r="M358" s="50">
        <v>26523.98</v>
      </c>
      <c r="N358" s="50">
        <v>914.56</v>
      </c>
      <c r="O358" s="50">
        <v>27438.54</v>
      </c>
      <c r="P358" s="50">
        <v>26373.09</v>
      </c>
      <c r="Q358" s="50">
        <v>-151.05</v>
      </c>
      <c r="R358" s="50">
        <v>26222.04</v>
      </c>
      <c r="S358" s="50">
        <v>22081.14</v>
      </c>
      <c r="T358" s="50">
        <v>-151.19</v>
      </c>
      <c r="U358" s="50">
        <v>21929.95</v>
      </c>
    </row>
    <row r="359" spans="1:21" s="68" customFormat="1" ht="15.75">
      <c r="A359" s="18" t="s">
        <v>262</v>
      </c>
      <c r="B359" s="39" t="s">
        <v>263</v>
      </c>
      <c r="C359" s="52">
        <v>6966.37</v>
      </c>
      <c r="D359" s="53">
        <v>6966.37</v>
      </c>
      <c r="E359" s="53">
        <f t="shared" si="16"/>
        <v>0</v>
      </c>
      <c r="F359" s="53">
        <v>-260.52</v>
      </c>
      <c r="G359" s="53">
        <f t="shared" si="15"/>
        <v>-260.52</v>
      </c>
      <c r="H359" s="53">
        <f t="shared" si="17"/>
        <v>-260.5199999999995</v>
      </c>
      <c r="I359" s="53">
        <v>6705.85</v>
      </c>
      <c r="J359" s="53">
        <v>1753.01</v>
      </c>
      <c r="K359" s="53">
        <v>-260.52</v>
      </c>
      <c r="L359" s="53">
        <v>1492.49</v>
      </c>
      <c r="M359" s="53">
        <v>1731.52</v>
      </c>
      <c r="N359" s="53">
        <v>0</v>
      </c>
      <c r="O359" s="53">
        <v>1731.52</v>
      </c>
      <c r="P359" s="53">
        <v>1731.44</v>
      </c>
      <c r="Q359" s="53">
        <v>0</v>
      </c>
      <c r="R359" s="53">
        <v>1731.44</v>
      </c>
      <c r="S359" s="53">
        <v>1750.4</v>
      </c>
      <c r="T359" s="53">
        <v>0</v>
      </c>
      <c r="U359" s="53">
        <v>1750.4</v>
      </c>
    </row>
    <row r="360" spans="1:21" s="51" customFormat="1" ht="15.75">
      <c r="A360" s="16" t="s">
        <v>262</v>
      </c>
      <c r="B360" s="38" t="s">
        <v>264</v>
      </c>
      <c r="C360" s="49">
        <v>5998.18</v>
      </c>
      <c r="D360" s="50">
        <v>5998.18</v>
      </c>
      <c r="E360" s="50">
        <f t="shared" si="16"/>
        <v>0</v>
      </c>
      <c r="F360" s="50">
        <v>-413.33</v>
      </c>
      <c r="G360" s="50">
        <f t="shared" si="15"/>
        <v>-413.33</v>
      </c>
      <c r="H360" s="50">
        <f t="shared" si="17"/>
        <v>-413.3299999999999</v>
      </c>
      <c r="I360" s="50">
        <v>5584.85</v>
      </c>
      <c r="J360" s="50">
        <v>1510.8</v>
      </c>
      <c r="K360" s="50">
        <v>-413.33</v>
      </c>
      <c r="L360" s="50">
        <v>1097.47</v>
      </c>
      <c r="M360" s="50">
        <v>1489.48</v>
      </c>
      <c r="N360" s="50">
        <v>0</v>
      </c>
      <c r="O360" s="50">
        <v>1489.48</v>
      </c>
      <c r="P360" s="50">
        <v>1489.4</v>
      </c>
      <c r="Q360" s="50">
        <v>0</v>
      </c>
      <c r="R360" s="50">
        <v>1489.4</v>
      </c>
      <c r="S360" s="50">
        <v>1508.5</v>
      </c>
      <c r="T360" s="50">
        <v>0</v>
      </c>
      <c r="U360" s="50">
        <v>1508.5</v>
      </c>
    </row>
    <row r="361" spans="1:21" s="51" customFormat="1" ht="47.25">
      <c r="A361" s="16" t="s">
        <v>262</v>
      </c>
      <c r="B361" s="38" t="s">
        <v>265</v>
      </c>
      <c r="C361" s="49">
        <v>288.42</v>
      </c>
      <c r="D361" s="50">
        <v>288.42</v>
      </c>
      <c r="E361" s="50">
        <f t="shared" si="16"/>
        <v>0</v>
      </c>
      <c r="F361" s="50">
        <v>131.58</v>
      </c>
      <c r="G361" s="50">
        <f t="shared" si="15"/>
        <v>131.58</v>
      </c>
      <c r="H361" s="50">
        <f t="shared" si="17"/>
        <v>131.57999999999998</v>
      </c>
      <c r="I361" s="50">
        <v>420</v>
      </c>
      <c r="J361" s="50">
        <v>72.14</v>
      </c>
      <c r="K361" s="50">
        <v>131.58</v>
      </c>
      <c r="L361" s="50">
        <v>203.72</v>
      </c>
      <c r="M361" s="50">
        <v>72.14</v>
      </c>
      <c r="N361" s="50">
        <v>0</v>
      </c>
      <c r="O361" s="50">
        <v>72.14</v>
      </c>
      <c r="P361" s="50">
        <v>72.14</v>
      </c>
      <c r="Q361" s="50">
        <v>0</v>
      </c>
      <c r="R361" s="50">
        <v>72.14</v>
      </c>
      <c r="S361" s="50">
        <v>72</v>
      </c>
      <c r="T361" s="50">
        <v>0</v>
      </c>
      <c r="U361" s="50">
        <v>72</v>
      </c>
    </row>
    <row r="362" spans="1:21" s="51" customFormat="1" ht="47.25">
      <c r="A362" s="16" t="s">
        <v>262</v>
      </c>
      <c r="B362" s="38" t="s">
        <v>266</v>
      </c>
      <c r="C362" s="49">
        <v>679.77</v>
      </c>
      <c r="D362" s="50">
        <v>679.77</v>
      </c>
      <c r="E362" s="50">
        <f t="shared" si="16"/>
        <v>0</v>
      </c>
      <c r="F362" s="50">
        <v>21.23</v>
      </c>
      <c r="G362" s="50">
        <f t="shared" si="15"/>
        <v>21.23</v>
      </c>
      <c r="H362" s="50">
        <f t="shared" si="17"/>
        <v>21.230000000000018</v>
      </c>
      <c r="I362" s="50">
        <v>701</v>
      </c>
      <c r="J362" s="50">
        <v>170.07</v>
      </c>
      <c r="K362" s="50">
        <v>21.23</v>
      </c>
      <c r="L362" s="50">
        <v>191.3</v>
      </c>
      <c r="M362" s="50">
        <v>169.9</v>
      </c>
      <c r="N362" s="50">
        <v>0</v>
      </c>
      <c r="O362" s="50">
        <v>169.9</v>
      </c>
      <c r="P362" s="50">
        <v>169.9</v>
      </c>
      <c r="Q362" s="50">
        <v>0</v>
      </c>
      <c r="R362" s="50">
        <v>169.9</v>
      </c>
      <c r="S362" s="50">
        <v>169.9</v>
      </c>
      <c r="T362" s="50">
        <v>0</v>
      </c>
      <c r="U362" s="50">
        <v>169.9</v>
      </c>
    </row>
    <row r="363" spans="1:21" s="68" customFormat="1" ht="89.25" customHeight="1">
      <c r="A363" s="18" t="s">
        <v>267</v>
      </c>
      <c r="B363" s="39" t="s">
        <v>268</v>
      </c>
      <c r="C363" s="52"/>
      <c r="D363" s="53">
        <v>0</v>
      </c>
      <c r="E363" s="53">
        <f t="shared" si="16"/>
        <v>0</v>
      </c>
      <c r="F363" s="53">
        <v>439</v>
      </c>
      <c r="G363" s="53">
        <f t="shared" si="15"/>
        <v>439</v>
      </c>
      <c r="H363" s="53">
        <f t="shared" si="17"/>
        <v>439</v>
      </c>
      <c r="I363" s="53">
        <v>439</v>
      </c>
      <c r="J363" s="53">
        <v>0</v>
      </c>
      <c r="K363" s="53">
        <v>439</v>
      </c>
      <c r="L363" s="53">
        <v>439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0</v>
      </c>
      <c r="S363" s="53">
        <v>0</v>
      </c>
      <c r="T363" s="53">
        <v>0</v>
      </c>
      <c r="U363" s="53">
        <v>0</v>
      </c>
    </row>
    <row r="364" spans="1:21" s="68" customFormat="1" ht="15.75">
      <c r="A364" s="18" t="s">
        <v>267</v>
      </c>
      <c r="B364" s="39" t="s">
        <v>263</v>
      </c>
      <c r="C364" s="52">
        <v>48545.36</v>
      </c>
      <c r="D364" s="53">
        <v>48545.36</v>
      </c>
      <c r="E364" s="53">
        <f t="shared" si="16"/>
        <v>0</v>
      </c>
      <c r="F364" s="53">
        <v>-1204.32</v>
      </c>
      <c r="G364" s="53">
        <f t="shared" si="15"/>
        <v>-1204.32</v>
      </c>
      <c r="H364" s="53">
        <f t="shared" si="17"/>
        <v>-1204.3199999999997</v>
      </c>
      <c r="I364" s="53">
        <v>47341.04</v>
      </c>
      <c r="J364" s="53">
        <v>11986.3</v>
      </c>
      <c r="K364" s="53">
        <v>-751.04</v>
      </c>
      <c r="L364" s="53">
        <v>11235.26</v>
      </c>
      <c r="M364" s="53">
        <v>12286.3</v>
      </c>
      <c r="N364" s="53">
        <v>-151.04</v>
      </c>
      <c r="O364" s="53">
        <v>12135.26</v>
      </c>
      <c r="P364" s="53">
        <v>12286.31</v>
      </c>
      <c r="Q364" s="53">
        <v>-151.05</v>
      </c>
      <c r="R364" s="53">
        <v>12135.26</v>
      </c>
      <c r="S364" s="53">
        <v>11986.45</v>
      </c>
      <c r="T364" s="53">
        <v>-151.19</v>
      </c>
      <c r="U364" s="53">
        <v>11835.26</v>
      </c>
    </row>
    <row r="365" spans="1:21" s="51" customFormat="1" ht="47.25">
      <c r="A365" s="16" t="s">
        <v>267</v>
      </c>
      <c r="B365" s="38" t="s">
        <v>269</v>
      </c>
      <c r="C365" s="49">
        <v>40102.4</v>
      </c>
      <c r="D365" s="50">
        <v>40102.4</v>
      </c>
      <c r="E365" s="50">
        <f t="shared" si="16"/>
        <v>0</v>
      </c>
      <c r="F365" s="50">
        <v>-549</v>
      </c>
      <c r="G365" s="50">
        <f t="shared" si="15"/>
        <v>-549</v>
      </c>
      <c r="H365" s="50">
        <f t="shared" si="17"/>
        <v>-549</v>
      </c>
      <c r="I365" s="50">
        <v>39553.4</v>
      </c>
      <c r="J365" s="50">
        <v>10025.6</v>
      </c>
      <c r="K365" s="50">
        <v>-137.25</v>
      </c>
      <c r="L365" s="50">
        <v>9888.35</v>
      </c>
      <c r="M365" s="50">
        <v>10025.6</v>
      </c>
      <c r="N365" s="50">
        <v>-137.25</v>
      </c>
      <c r="O365" s="50">
        <v>9888.35</v>
      </c>
      <c r="P365" s="50">
        <v>10025.6</v>
      </c>
      <c r="Q365" s="50">
        <v>-137.25</v>
      </c>
      <c r="R365" s="50">
        <v>9888.35</v>
      </c>
      <c r="S365" s="50">
        <v>10025.6</v>
      </c>
      <c r="T365" s="50">
        <v>-137.25</v>
      </c>
      <c r="U365" s="50">
        <v>9888.35</v>
      </c>
    </row>
    <row r="366" spans="1:21" s="51" customFormat="1" ht="47.25">
      <c r="A366" s="16" t="s">
        <v>267</v>
      </c>
      <c r="B366" s="38" t="s">
        <v>270</v>
      </c>
      <c r="C366" s="49">
        <v>6168.14</v>
      </c>
      <c r="D366" s="50">
        <v>6168.14</v>
      </c>
      <c r="E366" s="50">
        <f t="shared" si="16"/>
        <v>0</v>
      </c>
      <c r="F366" s="50">
        <v>-49.34</v>
      </c>
      <c r="G366" s="50">
        <f t="shared" si="15"/>
        <v>-49.34</v>
      </c>
      <c r="H366" s="50">
        <f t="shared" si="17"/>
        <v>-49.340000000000146</v>
      </c>
      <c r="I366" s="50">
        <v>6118.8</v>
      </c>
      <c r="J366" s="50">
        <v>1542</v>
      </c>
      <c r="K366" s="50">
        <v>-12.3</v>
      </c>
      <c r="L366" s="50">
        <v>1529.7</v>
      </c>
      <c r="M366" s="50">
        <v>1542</v>
      </c>
      <c r="N366" s="50">
        <v>-12.3</v>
      </c>
      <c r="O366" s="50">
        <v>1529.7</v>
      </c>
      <c r="P366" s="50">
        <v>1542</v>
      </c>
      <c r="Q366" s="50">
        <v>-12.3</v>
      </c>
      <c r="R366" s="50">
        <v>1529.7</v>
      </c>
      <c r="S366" s="50">
        <v>1542.14</v>
      </c>
      <c r="T366" s="50">
        <v>-12.44</v>
      </c>
      <c r="U366" s="50">
        <v>1529.7</v>
      </c>
    </row>
    <row r="367" spans="1:21" s="51" customFormat="1" ht="31.5">
      <c r="A367" s="16" t="s">
        <v>267</v>
      </c>
      <c r="B367" s="38" t="s">
        <v>271</v>
      </c>
      <c r="C367" s="49">
        <v>1200</v>
      </c>
      <c r="D367" s="50">
        <v>1200</v>
      </c>
      <c r="E367" s="50">
        <f t="shared" si="16"/>
        <v>0</v>
      </c>
      <c r="F367" s="50">
        <v>0</v>
      </c>
      <c r="G367" s="50">
        <f t="shared" si="15"/>
        <v>0</v>
      </c>
      <c r="H367" s="50">
        <f t="shared" si="17"/>
        <v>0</v>
      </c>
      <c r="I367" s="50">
        <v>1200</v>
      </c>
      <c r="J367" s="50">
        <v>300</v>
      </c>
      <c r="K367" s="50">
        <v>0</v>
      </c>
      <c r="L367" s="50">
        <v>300</v>
      </c>
      <c r="M367" s="50">
        <v>300</v>
      </c>
      <c r="N367" s="50">
        <v>0</v>
      </c>
      <c r="O367" s="50">
        <v>300</v>
      </c>
      <c r="P367" s="50">
        <v>300</v>
      </c>
      <c r="Q367" s="50">
        <v>0</v>
      </c>
      <c r="R367" s="50">
        <v>300</v>
      </c>
      <c r="S367" s="50">
        <v>300</v>
      </c>
      <c r="T367" s="50">
        <v>0</v>
      </c>
      <c r="U367" s="50">
        <v>300</v>
      </c>
    </row>
    <row r="368" spans="1:21" s="51" customFormat="1" ht="63">
      <c r="A368" s="16" t="s">
        <v>267</v>
      </c>
      <c r="B368" s="38" t="s">
        <v>272</v>
      </c>
      <c r="C368" s="49">
        <v>401.1</v>
      </c>
      <c r="D368" s="50">
        <v>401.1</v>
      </c>
      <c r="E368" s="50">
        <f t="shared" si="16"/>
        <v>0</v>
      </c>
      <c r="F368" s="50">
        <v>-5.5</v>
      </c>
      <c r="G368" s="50">
        <f t="shared" si="15"/>
        <v>-5.5</v>
      </c>
      <c r="H368" s="50">
        <f t="shared" si="17"/>
        <v>-5.5</v>
      </c>
      <c r="I368" s="50">
        <v>395.6</v>
      </c>
      <c r="J368" s="50">
        <v>100.27</v>
      </c>
      <c r="K368" s="50">
        <v>-1.37</v>
      </c>
      <c r="L368" s="50">
        <v>98.9</v>
      </c>
      <c r="M368" s="50">
        <v>100.27</v>
      </c>
      <c r="N368" s="50">
        <v>-1.37</v>
      </c>
      <c r="O368" s="50">
        <v>98.9</v>
      </c>
      <c r="P368" s="50">
        <v>100.28</v>
      </c>
      <c r="Q368" s="50">
        <v>-1.38</v>
      </c>
      <c r="R368" s="50">
        <v>98.9</v>
      </c>
      <c r="S368" s="50">
        <v>100.28</v>
      </c>
      <c r="T368" s="50">
        <v>-1.38</v>
      </c>
      <c r="U368" s="50">
        <v>98.9</v>
      </c>
    </row>
    <row r="369" spans="1:21" s="51" customFormat="1" ht="63">
      <c r="A369" s="16" t="s">
        <v>267</v>
      </c>
      <c r="B369" s="38" t="s">
        <v>273</v>
      </c>
      <c r="C369" s="49">
        <v>61.68</v>
      </c>
      <c r="D369" s="50">
        <v>61.68</v>
      </c>
      <c r="E369" s="50">
        <f t="shared" si="16"/>
        <v>0</v>
      </c>
      <c r="F369" s="50">
        <v>-0.48</v>
      </c>
      <c r="G369" s="50">
        <f t="shared" si="15"/>
        <v>-0.48</v>
      </c>
      <c r="H369" s="50">
        <f t="shared" si="17"/>
        <v>-0.4799999999999969</v>
      </c>
      <c r="I369" s="50">
        <v>61.2</v>
      </c>
      <c r="J369" s="50">
        <v>15.42</v>
      </c>
      <c r="K369" s="50">
        <v>-0.12</v>
      </c>
      <c r="L369" s="50">
        <v>15.3</v>
      </c>
      <c r="M369" s="50">
        <v>15.42</v>
      </c>
      <c r="N369" s="50">
        <v>-0.12</v>
      </c>
      <c r="O369" s="50">
        <v>15.3</v>
      </c>
      <c r="P369" s="50">
        <v>15.42</v>
      </c>
      <c r="Q369" s="50">
        <v>-0.12</v>
      </c>
      <c r="R369" s="50">
        <v>15.3</v>
      </c>
      <c r="S369" s="50">
        <v>15.42</v>
      </c>
      <c r="T369" s="50">
        <v>-0.12</v>
      </c>
      <c r="U369" s="50">
        <v>15.3</v>
      </c>
    </row>
    <row r="370" spans="1:21" s="51" customFormat="1" ht="47.25">
      <c r="A370" s="16" t="s">
        <v>267</v>
      </c>
      <c r="B370" s="38" t="s">
        <v>274</v>
      </c>
      <c r="C370" s="49">
        <v>12.04</v>
      </c>
      <c r="D370" s="50">
        <v>12.04</v>
      </c>
      <c r="E370" s="50">
        <f t="shared" si="16"/>
        <v>0</v>
      </c>
      <c r="F370" s="50">
        <v>0</v>
      </c>
      <c r="G370" s="50">
        <f t="shared" si="15"/>
        <v>0</v>
      </c>
      <c r="H370" s="50">
        <f t="shared" si="17"/>
        <v>0</v>
      </c>
      <c r="I370" s="50">
        <v>12.04</v>
      </c>
      <c r="J370" s="50">
        <v>3.01</v>
      </c>
      <c r="K370" s="50">
        <v>0</v>
      </c>
      <c r="L370" s="50">
        <v>3.01</v>
      </c>
      <c r="M370" s="50">
        <v>3.01</v>
      </c>
      <c r="N370" s="50">
        <v>0</v>
      </c>
      <c r="O370" s="50">
        <v>3.01</v>
      </c>
      <c r="P370" s="50">
        <v>3.01</v>
      </c>
      <c r="Q370" s="50">
        <v>0</v>
      </c>
      <c r="R370" s="50">
        <v>3.01</v>
      </c>
      <c r="S370" s="50">
        <v>3.01</v>
      </c>
      <c r="T370" s="50">
        <v>0</v>
      </c>
      <c r="U370" s="50">
        <v>3.01</v>
      </c>
    </row>
    <row r="371" spans="1:21" s="51" customFormat="1" ht="47.25">
      <c r="A371" s="16" t="s">
        <v>267</v>
      </c>
      <c r="B371" s="38" t="s">
        <v>275</v>
      </c>
      <c r="C371" s="49">
        <v>600</v>
      </c>
      <c r="D371" s="50">
        <v>600</v>
      </c>
      <c r="E371" s="50">
        <f t="shared" si="16"/>
        <v>0</v>
      </c>
      <c r="F371" s="50">
        <v>-600</v>
      </c>
      <c r="G371" s="50">
        <f t="shared" si="15"/>
        <v>-600</v>
      </c>
      <c r="H371" s="50">
        <f t="shared" si="17"/>
        <v>-600</v>
      </c>
      <c r="I371" s="50">
        <v>0</v>
      </c>
      <c r="J371" s="50">
        <v>0</v>
      </c>
      <c r="K371" s="50">
        <v>-600</v>
      </c>
      <c r="L371" s="50">
        <v>-600</v>
      </c>
      <c r="M371" s="50">
        <v>300</v>
      </c>
      <c r="N371" s="50">
        <v>0</v>
      </c>
      <c r="O371" s="50">
        <v>300</v>
      </c>
      <c r="P371" s="50">
        <v>300</v>
      </c>
      <c r="Q371" s="50">
        <v>0</v>
      </c>
      <c r="R371" s="50">
        <v>300</v>
      </c>
      <c r="S371" s="50">
        <v>0</v>
      </c>
      <c r="T371" s="50">
        <v>0</v>
      </c>
      <c r="U371" s="50">
        <v>0</v>
      </c>
    </row>
    <row r="372" spans="1:21" s="51" customFormat="1" ht="15.75">
      <c r="A372" s="18" t="s">
        <v>267</v>
      </c>
      <c r="B372" s="39" t="s">
        <v>189</v>
      </c>
      <c r="C372" s="52">
        <v>6000</v>
      </c>
      <c r="D372" s="53">
        <v>6000</v>
      </c>
      <c r="E372" s="50">
        <f t="shared" si="16"/>
        <v>0</v>
      </c>
      <c r="F372" s="53">
        <v>1065.6</v>
      </c>
      <c r="G372" s="50">
        <f t="shared" si="15"/>
        <v>1065.6</v>
      </c>
      <c r="H372" s="53">
        <f t="shared" si="17"/>
        <v>1065.6000000000004</v>
      </c>
      <c r="I372" s="53">
        <v>7065.6</v>
      </c>
      <c r="J372" s="53">
        <v>0</v>
      </c>
      <c r="K372" s="53">
        <v>0</v>
      </c>
      <c r="L372" s="53">
        <v>0</v>
      </c>
      <c r="M372" s="53">
        <v>2000</v>
      </c>
      <c r="N372" s="53">
        <v>1065.6</v>
      </c>
      <c r="O372" s="53">
        <v>3065.6</v>
      </c>
      <c r="P372" s="53">
        <v>4000</v>
      </c>
      <c r="Q372" s="53">
        <v>0</v>
      </c>
      <c r="R372" s="53">
        <v>4000</v>
      </c>
      <c r="S372" s="53">
        <v>0</v>
      </c>
      <c r="T372" s="53">
        <v>0</v>
      </c>
      <c r="U372" s="53">
        <v>0</v>
      </c>
    </row>
    <row r="373" spans="1:21" s="51" customFormat="1" ht="31.5">
      <c r="A373" s="16" t="s">
        <v>267</v>
      </c>
      <c r="B373" s="38" t="s">
        <v>276</v>
      </c>
      <c r="C373" s="49">
        <v>6000</v>
      </c>
      <c r="D373" s="50">
        <v>6000</v>
      </c>
      <c r="E373" s="50">
        <f t="shared" si="16"/>
        <v>0</v>
      </c>
      <c r="F373" s="50">
        <v>0</v>
      </c>
      <c r="G373" s="50">
        <f t="shared" si="15"/>
        <v>0</v>
      </c>
      <c r="H373" s="50">
        <f t="shared" si="17"/>
        <v>0</v>
      </c>
      <c r="I373" s="50">
        <v>6000</v>
      </c>
      <c r="J373" s="50">
        <v>0</v>
      </c>
      <c r="K373" s="50">
        <v>0</v>
      </c>
      <c r="L373" s="50">
        <v>0</v>
      </c>
      <c r="M373" s="50">
        <v>2000</v>
      </c>
      <c r="N373" s="50">
        <v>0</v>
      </c>
      <c r="O373" s="50">
        <v>2000</v>
      </c>
      <c r="P373" s="50">
        <v>4000</v>
      </c>
      <c r="Q373" s="50">
        <v>0</v>
      </c>
      <c r="R373" s="50">
        <v>4000</v>
      </c>
      <c r="S373" s="50">
        <v>0</v>
      </c>
      <c r="T373" s="50">
        <v>0</v>
      </c>
      <c r="U373" s="50">
        <v>0</v>
      </c>
    </row>
    <row r="374" spans="1:21" s="51" customFormat="1" ht="47.25">
      <c r="A374" s="16" t="s">
        <v>267</v>
      </c>
      <c r="B374" s="38" t="s">
        <v>277</v>
      </c>
      <c r="C374" s="49"/>
      <c r="D374" s="50">
        <v>0</v>
      </c>
      <c r="E374" s="50">
        <f t="shared" si="16"/>
        <v>0</v>
      </c>
      <c r="F374" s="50">
        <v>426.24</v>
      </c>
      <c r="G374" s="50">
        <f t="shared" si="15"/>
        <v>426.24</v>
      </c>
      <c r="H374" s="50">
        <f t="shared" si="17"/>
        <v>426.24</v>
      </c>
      <c r="I374" s="50">
        <v>426.24</v>
      </c>
      <c r="J374" s="50">
        <v>0</v>
      </c>
      <c r="K374" s="50">
        <v>0</v>
      </c>
      <c r="L374" s="50">
        <v>0</v>
      </c>
      <c r="M374" s="50">
        <v>0</v>
      </c>
      <c r="N374" s="50">
        <v>426.24</v>
      </c>
      <c r="O374" s="50">
        <v>426.24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0">
        <v>0</v>
      </c>
    </row>
    <row r="375" spans="1:21" s="51" customFormat="1" ht="63">
      <c r="A375" s="16" t="s">
        <v>267</v>
      </c>
      <c r="B375" s="38" t="s">
        <v>278</v>
      </c>
      <c r="C375" s="49"/>
      <c r="D375" s="50">
        <v>0</v>
      </c>
      <c r="E375" s="50">
        <f t="shared" si="16"/>
        <v>0</v>
      </c>
      <c r="F375" s="50">
        <v>639.36</v>
      </c>
      <c r="G375" s="50">
        <f t="shared" si="15"/>
        <v>639.36</v>
      </c>
      <c r="H375" s="50">
        <f t="shared" si="17"/>
        <v>639.36</v>
      </c>
      <c r="I375" s="50">
        <v>639.36</v>
      </c>
      <c r="J375" s="50">
        <v>0</v>
      </c>
      <c r="K375" s="50">
        <v>0</v>
      </c>
      <c r="L375" s="50">
        <v>0</v>
      </c>
      <c r="M375" s="50">
        <v>0</v>
      </c>
      <c r="N375" s="50">
        <v>639.36</v>
      </c>
      <c r="O375" s="50">
        <v>639.36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</row>
    <row r="376" spans="1:21" s="51" customFormat="1" ht="15.75">
      <c r="A376" s="18" t="s">
        <v>267</v>
      </c>
      <c r="B376" s="39" t="s">
        <v>76</v>
      </c>
      <c r="C376" s="52">
        <v>770.2</v>
      </c>
      <c r="D376" s="53">
        <v>770.2</v>
      </c>
      <c r="E376" s="50">
        <f t="shared" si="16"/>
        <v>0</v>
      </c>
      <c r="F376" s="53">
        <v>0</v>
      </c>
      <c r="G376" s="50">
        <f t="shared" si="15"/>
        <v>0</v>
      </c>
      <c r="H376" s="50">
        <f t="shared" si="17"/>
        <v>0</v>
      </c>
      <c r="I376" s="53">
        <v>770.2</v>
      </c>
      <c r="J376" s="53">
        <v>192.56</v>
      </c>
      <c r="K376" s="53">
        <v>0</v>
      </c>
      <c r="L376" s="53">
        <v>192.56</v>
      </c>
      <c r="M376" s="53">
        <v>192.56</v>
      </c>
      <c r="N376" s="53">
        <v>0</v>
      </c>
      <c r="O376" s="53">
        <v>192.56</v>
      </c>
      <c r="P376" s="53">
        <v>192.54</v>
      </c>
      <c r="Q376" s="53">
        <v>0</v>
      </c>
      <c r="R376" s="53">
        <v>192.54</v>
      </c>
      <c r="S376" s="53">
        <v>192.54</v>
      </c>
      <c r="T376" s="53">
        <v>0</v>
      </c>
      <c r="U376" s="53">
        <v>192.54</v>
      </c>
    </row>
    <row r="377" spans="1:21" s="51" customFormat="1" ht="47.25">
      <c r="A377" s="16" t="s">
        <v>267</v>
      </c>
      <c r="B377" s="38" t="s">
        <v>279</v>
      </c>
      <c r="C377" s="49">
        <v>285.1</v>
      </c>
      <c r="D377" s="50">
        <v>285.1</v>
      </c>
      <c r="E377" s="50">
        <f t="shared" si="16"/>
        <v>0</v>
      </c>
      <c r="F377" s="50">
        <v>0</v>
      </c>
      <c r="G377" s="50">
        <f t="shared" si="15"/>
        <v>0</v>
      </c>
      <c r="H377" s="50">
        <f t="shared" si="17"/>
        <v>0</v>
      </c>
      <c r="I377" s="50">
        <v>285.1</v>
      </c>
      <c r="J377" s="50">
        <v>71.28</v>
      </c>
      <c r="K377" s="50">
        <v>0</v>
      </c>
      <c r="L377" s="50">
        <v>71.28</v>
      </c>
      <c r="M377" s="50">
        <v>71.28</v>
      </c>
      <c r="N377" s="50">
        <v>0</v>
      </c>
      <c r="O377" s="50">
        <v>71.28</v>
      </c>
      <c r="P377" s="50">
        <v>71.27</v>
      </c>
      <c r="Q377" s="50">
        <v>0</v>
      </c>
      <c r="R377" s="50">
        <v>71.27</v>
      </c>
      <c r="S377" s="50">
        <v>71.27</v>
      </c>
      <c r="T377" s="50">
        <v>0</v>
      </c>
      <c r="U377" s="50">
        <v>71.27</v>
      </c>
    </row>
    <row r="378" spans="1:21" s="51" customFormat="1" ht="31.5">
      <c r="A378" s="16" t="s">
        <v>267</v>
      </c>
      <c r="B378" s="38" t="s">
        <v>280</v>
      </c>
      <c r="C378" s="49">
        <v>96.4</v>
      </c>
      <c r="D378" s="50">
        <v>96.4</v>
      </c>
      <c r="E378" s="50">
        <f t="shared" si="16"/>
        <v>0</v>
      </c>
      <c r="F378" s="50">
        <v>0</v>
      </c>
      <c r="G378" s="50">
        <f t="shared" si="15"/>
        <v>0</v>
      </c>
      <c r="H378" s="50">
        <f t="shared" si="17"/>
        <v>0</v>
      </c>
      <c r="I378" s="50">
        <v>96.4</v>
      </c>
      <c r="J378" s="50">
        <v>24.1</v>
      </c>
      <c r="K378" s="50">
        <v>0</v>
      </c>
      <c r="L378" s="50">
        <v>24.1</v>
      </c>
      <c r="M378" s="50">
        <v>24.1</v>
      </c>
      <c r="N378" s="50">
        <v>0</v>
      </c>
      <c r="O378" s="50">
        <v>24.1</v>
      </c>
      <c r="P378" s="50">
        <v>24.1</v>
      </c>
      <c r="Q378" s="50">
        <v>0</v>
      </c>
      <c r="R378" s="50">
        <v>24.1</v>
      </c>
      <c r="S378" s="50">
        <v>24.1</v>
      </c>
      <c r="T378" s="50">
        <v>0</v>
      </c>
      <c r="U378" s="50">
        <v>24.1</v>
      </c>
    </row>
    <row r="379" spans="1:21" s="51" customFormat="1" ht="47.25">
      <c r="A379" s="16" t="s">
        <v>267</v>
      </c>
      <c r="B379" s="38" t="s">
        <v>281</v>
      </c>
      <c r="C379" s="49">
        <v>260.9</v>
      </c>
      <c r="D379" s="50">
        <v>260.9</v>
      </c>
      <c r="E379" s="50">
        <f t="shared" si="16"/>
        <v>0</v>
      </c>
      <c r="F379" s="50">
        <v>0</v>
      </c>
      <c r="G379" s="50">
        <f t="shared" si="15"/>
        <v>0</v>
      </c>
      <c r="H379" s="50">
        <f t="shared" si="17"/>
        <v>0</v>
      </c>
      <c r="I379" s="50">
        <v>260.9</v>
      </c>
      <c r="J379" s="50">
        <v>65.23</v>
      </c>
      <c r="K379" s="50">
        <v>0</v>
      </c>
      <c r="L379" s="50">
        <v>65.23</v>
      </c>
      <c r="M379" s="50">
        <v>65.23</v>
      </c>
      <c r="N379" s="50">
        <v>0</v>
      </c>
      <c r="O379" s="50">
        <v>65.23</v>
      </c>
      <c r="P379" s="50">
        <v>65.22</v>
      </c>
      <c r="Q379" s="50">
        <v>0</v>
      </c>
      <c r="R379" s="50">
        <v>65.22</v>
      </c>
      <c r="S379" s="50">
        <v>65.22</v>
      </c>
      <c r="T379" s="50">
        <v>0</v>
      </c>
      <c r="U379" s="50">
        <v>65.22</v>
      </c>
    </row>
    <row r="380" spans="1:21" s="51" customFormat="1" ht="31.5">
      <c r="A380" s="16" t="s">
        <v>267</v>
      </c>
      <c r="B380" s="38" t="s">
        <v>282</v>
      </c>
      <c r="C380" s="49">
        <v>127.8</v>
      </c>
      <c r="D380" s="50">
        <v>127.8</v>
      </c>
      <c r="E380" s="50">
        <f t="shared" si="16"/>
        <v>0</v>
      </c>
      <c r="F380" s="50">
        <v>0</v>
      </c>
      <c r="G380" s="50">
        <f t="shared" si="15"/>
        <v>0</v>
      </c>
      <c r="H380" s="50">
        <f t="shared" si="17"/>
        <v>0</v>
      </c>
      <c r="I380" s="50">
        <v>127.8</v>
      </c>
      <c r="J380" s="50">
        <v>31.95</v>
      </c>
      <c r="K380" s="50">
        <v>0</v>
      </c>
      <c r="L380" s="50">
        <v>31.95</v>
      </c>
      <c r="M380" s="50">
        <v>31.95</v>
      </c>
      <c r="N380" s="50">
        <v>0</v>
      </c>
      <c r="O380" s="50">
        <v>31.95</v>
      </c>
      <c r="P380" s="50">
        <v>31.95</v>
      </c>
      <c r="Q380" s="50">
        <v>0</v>
      </c>
      <c r="R380" s="50">
        <v>31.95</v>
      </c>
      <c r="S380" s="50">
        <v>31.95</v>
      </c>
      <c r="T380" s="50">
        <v>0</v>
      </c>
      <c r="U380" s="50">
        <v>31.95</v>
      </c>
    </row>
    <row r="381" spans="1:21" s="51" customFormat="1" ht="15.75">
      <c r="A381" s="18" t="s">
        <v>283</v>
      </c>
      <c r="B381" s="39" t="s">
        <v>162</v>
      </c>
      <c r="C381" s="52">
        <v>16573.44</v>
      </c>
      <c r="D381" s="53">
        <v>19350.79</v>
      </c>
      <c r="E381" s="50">
        <f t="shared" si="16"/>
        <v>2777.350000000002</v>
      </c>
      <c r="F381" s="53">
        <v>4.21</v>
      </c>
      <c r="G381" s="50">
        <f t="shared" si="15"/>
        <v>2781.560000000002</v>
      </c>
      <c r="H381" s="53">
        <f t="shared" si="17"/>
        <v>2781.5600000000013</v>
      </c>
      <c r="I381" s="53">
        <v>19355</v>
      </c>
      <c r="J381" s="53">
        <v>4838.74</v>
      </c>
      <c r="K381" s="53">
        <v>4.21</v>
      </c>
      <c r="L381" s="53">
        <v>4842.95</v>
      </c>
      <c r="M381" s="53">
        <v>4837.3</v>
      </c>
      <c r="N381" s="53">
        <v>0</v>
      </c>
      <c r="O381" s="53">
        <v>4837.3</v>
      </c>
      <c r="P381" s="53">
        <v>4837.3</v>
      </c>
      <c r="Q381" s="53">
        <v>0</v>
      </c>
      <c r="R381" s="53">
        <v>4837.3</v>
      </c>
      <c r="S381" s="53">
        <v>4837.45</v>
      </c>
      <c r="T381" s="53">
        <v>0</v>
      </c>
      <c r="U381" s="53">
        <v>4837.45</v>
      </c>
    </row>
    <row r="382" spans="1:21" s="51" customFormat="1" ht="15.75">
      <c r="A382" s="16" t="s">
        <v>283</v>
      </c>
      <c r="B382" s="38" t="s">
        <v>284</v>
      </c>
      <c r="C382" s="49"/>
      <c r="D382" s="50">
        <v>2777.35</v>
      </c>
      <c r="E382" s="50">
        <f t="shared" si="16"/>
        <v>2777.35</v>
      </c>
      <c r="F382" s="50">
        <v>-1182.35</v>
      </c>
      <c r="G382" s="50">
        <f t="shared" si="15"/>
        <v>1595</v>
      </c>
      <c r="H382" s="50">
        <f t="shared" si="17"/>
        <v>1595</v>
      </c>
      <c r="I382" s="50">
        <v>1595</v>
      </c>
      <c r="J382" s="50">
        <v>694.3</v>
      </c>
      <c r="K382" s="50">
        <v>-1182.35</v>
      </c>
      <c r="L382" s="50">
        <v>-488.05</v>
      </c>
      <c r="M382" s="50">
        <v>694.3</v>
      </c>
      <c r="N382" s="50">
        <v>0</v>
      </c>
      <c r="O382" s="50">
        <v>694.3</v>
      </c>
      <c r="P382" s="50">
        <v>694.3</v>
      </c>
      <c r="Q382" s="50">
        <v>0</v>
      </c>
      <c r="R382" s="50">
        <v>694.3</v>
      </c>
      <c r="S382" s="50">
        <v>694.45</v>
      </c>
      <c r="T382" s="50">
        <v>0</v>
      </c>
      <c r="U382" s="50">
        <v>694.45</v>
      </c>
    </row>
    <row r="383" spans="1:21" s="51" customFormat="1" ht="15.75">
      <c r="A383" s="16" t="s">
        <v>283</v>
      </c>
      <c r="B383" s="38" t="s">
        <v>285</v>
      </c>
      <c r="C383" s="49">
        <v>16236.79</v>
      </c>
      <c r="D383" s="50">
        <v>16236.79</v>
      </c>
      <c r="E383" s="50">
        <f t="shared" si="16"/>
        <v>0</v>
      </c>
      <c r="F383" s="50">
        <v>1043.21</v>
      </c>
      <c r="G383" s="50">
        <f t="shared" si="15"/>
        <v>1043.21</v>
      </c>
      <c r="H383" s="50">
        <f t="shared" si="17"/>
        <v>1043.2099999999991</v>
      </c>
      <c r="I383" s="50">
        <v>17280</v>
      </c>
      <c r="J383" s="50">
        <v>4059.79</v>
      </c>
      <c r="K383" s="50">
        <v>1043.21</v>
      </c>
      <c r="L383" s="50">
        <v>5103</v>
      </c>
      <c r="M383" s="50">
        <v>4059</v>
      </c>
      <c r="N383" s="50">
        <v>0</v>
      </c>
      <c r="O383" s="50">
        <v>4059</v>
      </c>
      <c r="P383" s="50">
        <v>4059</v>
      </c>
      <c r="Q383" s="50">
        <v>0</v>
      </c>
      <c r="R383" s="50">
        <v>4059</v>
      </c>
      <c r="S383" s="50">
        <v>4059</v>
      </c>
      <c r="T383" s="50">
        <v>0</v>
      </c>
      <c r="U383" s="50">
        <v>4059</v>
      </c>
    </row>
    <row r="384" spans="1:21" s="51" customFormat="1" ht="31.5">
      <c r="A384" s="16" t="s">
        <v>283</v>
      </c>
      <c r="B384" s="38" t="s">
        <v>286</v>
      </c>
      <c r="C384" s="49">
        <v>336.65</v>
      </c>
      <c r="D384" s="50">
        <v>336.65</v>
      </c>
      <c r="E384" s="50">
        <f t="shared" si="16"/>
        <v>0</v>
      </c>
      <c r="F384" s="50">
        <v>143.35</v>
      </c>
      <c r="G384" s="50">
        <f t="shared" si="15"/>
        <v>143.35</v>
      </c>
      <c r="H384" s="50">
        <f t="shared" si="17"/>
        <v>143.35000000000002</v>
      </c>
      <c r="I384" s="50">
        <v>480</v>
      </c>
      <c r="J384" s="50">
        <v>84.65</v>
      </c>
      <c r="K384" s="50">
        <v>143.35</v>
      </c>
      <c r="L384" s="50">
        <v>228</v>
      </c>
      <c r="M384" s="50">
        <v>84</v>
      </c>
      <c r="N384" s="50">
        <v>0</v>
      </c>
      <c r="O384" s="50">
        <v>84</v>
      </c>
      <c r="P384" s="50">
        <v>84</v>
      </c>
      <c r="Q384" s="50">
        <v>0</v>
      </c>
      <c r="R384" s="50">
        <v>84</v>
      </c>
      <c r="S384" s="50">
        <v>84</v>
      </c>
      <c r="T384" s="50">
        <v>0</v>
      </c>
      <c r="U384" s="50">
        <v>84</v>
      </c>
    </row>
    <row r="385" spans="1:21" s="51" customFormat="1" ht="31.5">
      <c r="A385" s="18" t="s">
        <v>287</v>
      </c>
      <c r="B385" s="39" t="s">
        <v>288</v>
      </c>
      <c r="C385" s="52">
        <v>6613.3</v>
      </c>
      <c r="D385" s="53">
        <v>6613.3</v>
      </c>
      <c r="E385" s="50">
        <f t="shared" si="16"/>
        <v>0</v>
      </c>
      <c r="F385" s="53">
        <v>0</v>
      </c>
      <c r="G385" s="50">
        <f t="shared" si="15"/>
        <v>0</v>
      </c>
      <c r="H385" s="50">
        <f t="shared" si="17"/>
        <v>0</v>
      </c>
      <c r="I385" s="53">
        <v>6613.3</v>
      </c>
      <c r="J385" s="53">
        <v>1588</v>
      </c>
      <c r="K385" s="53">
        <v>0</v>
      </c>
      <c r="L385" s="53">
        <v>1588</v>
      </c>
      <c r="M385" s="53">
        <v>1607</v>
      </c>
      <c r="N385" s="53">
        <v>0</v>
      </c>
      <c r="O385" s="53">
        <v>1607</v>
      </c>
      <c r="P385" s="53">
        <v>1662</v>
      </c>
      <c r="Q385" s="53">
        <v>0</v>
      </c>
      <c r="R385" s="53">
        <v>1662</v>
      </c>
      <c r="S385" s="53">
        <v>1756.3</v>
      </c>
      <c r="T385" s="53">
        <v>0</v>
      </c>
      <c r="U385" s="53">
        <v>1756.3</v>
      </c>
    </row>
    <row r="386" spans="1:21" s="51" customFormat="1" ht="15.75">
      <c r="A386" s="18" t="s">
        <v>287</v>
      </c>
      <c r="B386" s="39" t="s">
        <v>263</v>
      </c>
      <c r="C386" s="52">
        <v>8650.1</v>
      </c>
      <c r="D386" s="53">
        <v>8650.1</v>
      </c>
      <c r="E386" s="50">
        <f t="shared" si="16"/>
        <v>0</v>
      </c>
      <c r="F386" s="53">
        <v>3270</v>
      </c>
      <c r="G386" s="50">
        <f t="shared" si="15"/>
        <v>3270</v>
      </c>
      <c r="H386" s="53">
        <f t="shared" si="17"/>
        <v>3270</v>
      </c>
      <c r="I386" s="53">
        <v>11920.1</v>
      </c>
      <c r="J386" s="53">
        <v>1559.3</v>
      </c>
      <c r="K386" s="53">
        <v>3270</v>
      </c>
      <c r="L386" s="53">
        <v>4829.3</v>
      </c>
      <c r="M386" s="53">
        <v>3869.3</v>
      </c>
      <c r="N386" s="53">
        <v>0</v>
      </c>
      <c r="O386" s="53">
        <v>3869.3</v>
      </c>
      <c r="P386" s="53">
        <v>1663.5</v>
      </c>
      <c r="Q386" s="53">
        <v>0</v>
      </c>
      <c r="R386" s="53">
        <v>1663.5</v>
      </c>
      <c r="S386" s="53">
        <v>1558</v>
      </c>
      <c r="T386" s="53">
        <v>0</v>
      </c>
      <c r="U386" s="53">
        <v>1558</v>
      </c>
    </row>
    <row r="387" spans="1:21" s="51" customFormat="1" ht="31.5">
      <c r="A387" s="16" t="s">
        <v>287</v>
      </c>
      <c r="B387" s="38" t="s">
        <v>289</v>
      </c>
      <c r="C387" s="49">
        <v>2300</v>
      </c>
      <c r="D387" s="50">
        <v>2300</v>
      </c>
      <c r="E387" s="50">
        <f t="shared" si="16"/>
        <v>0</v>
      </c>
      <c r="F387" s="50">
        <v>0</v>
      </c>
      <c r="G387" s="50">
        <f t="shared" si="15"/>
        <v>0</v>
      </c>
      <c r="H387" s="50">
        <f t="shared" si="17"/>
        <v>0</v>
      </c>
      <c r="I387" s="50">
        <v>2300</v>
      </c>
      <c r="J387" s="50">
        <v>0</v>
      </c>
      <c r="K387" s="50">
        <v>0</v>
      </c>
      <c r="L387" s="50">
        <v>0</v>
      </c>
      <c r="M387" s="50">
        <v>2252.8</v>
      </c>
      <c r="N387" s="50">
        <v>0</v>
      </c>
      <c r="O387" s="50">
        <v>2252.8</v>
      </c>
      <c r="P387" s="50">
        <v>47.2</v>
      </c>
      <c r="Q387" s="50">
        <v>0</v>
      </c>
      <c r="R387" s="50">
        <v>47.2</v>
      </c>
      <c r="S387" s="50">
        <v>0</v>
      </c>
      <c r="T387" s="50">
        <v>0</v>
      </c>
      <c r="U387" s="50">
        <v>0</v>
      </c>
    </row>
    <row r="388" spans="1:21" s="51" customFormat="1" ht="15.75">
      <c r="A388" s="16" t="s">
        <v>287</v>
      </c>
      <c r="B388" s="38" t="s">
        <v>290</v>
      </c>
      <c r="C388" s="49">
        <v>304.6</v>
      </c>
      <c r="D388" s="50">
        <v>304.6</v>
      </c>
      <c r="E388" s="50">
        <f t="shared" si="16"/>
        <v>0</v>
      </c>
      <c r="F388" s="50">
        <v>0</v>
      </c>
      <c r="G388" s="50">
        <f t="shared" si="15"/>
        <v>0</v>
      </c>
      <c r="H388" s="50">
        <f t="shared" si="17"/>
        <v>0</v>
      </c>
      <c r="I388" s="50">
        <v>304.6</v>
      </c>
      <c r="J388" s="50">
        <v>76.2</v>
      </c>
      <c r="K388" s="50">
        <v>0</v>
      </c>
      <c r="L388" s="50">
        <v>76.2</v>
      </c>
      <c r="M388" s="50">
        <v>76.2</v>
      </c>
      <c r="N388" s="50">
        <v>0</v>
      </c>
      <c r="O388" s="50">
        <v>76.2</v>
      </c>
      <c r="P388" s="50">
        <v>76.1</v>
      </c>
      <c r="Q388" s="50">
        <v>0</v>
      </c>
      <c r="R388" s="50">
        <v>76.1</v>
      </c>
      <c r="S388" s="50">
        <v>76.1</v>
      </c>
      <c r="T388" s="50">
        <v>0</v>
      </c>
      <c r="U388" s="50">
        <v>76.1</v>
      </c>
    </row>
    <row r="389" spans="1:21" s="51" customFormat="1" ht="15.75">
      <c r="A389" s="16" t="s">
        <v>287</v>
      </c>
      <c r="B389" s="38" t="s">
        <v>291</v>
      </c>
      <c r="C389" s="49">
        <v>372</v>
      </c>
      <c r="D389" s="50">
        <v>372</v>
      </c>
      <c r="E389" s="50">
        <f t="shared" si="16"/>
        <v>0</v>
      </c>
      <c r="F389" s="50">
        <v>0</v>
      </c>
      <c r="G389" s="50">
        <f t="shared" si="15"/>
        <v>0</v>
      </c>
      <c r="H389" s="50">
        <f t="shared" si="17"/>
        <v>0</v>
      </c>
      <c r="I389" s="50">
        <v>372</v>
      </c>
      <c r="J389" s="50">
        <v>93.1</v>
      </c>
      <c r="K389" s="50">
        <v>0</v>
      </c>
      <c r="L389" s="50">
        <v>93.1</v>
      </c>
      <c r="M389" s="50">
        <v>93</v>
      </c>
      <c r="N389" s="50">
        <v>0</v>
      </c>
      <c r="O389" s="50">
        <v>93</v>
      </c>
      <c r="P389" s="50">
        <v>93</v>
      </c>
      <c r="Q389" s="50">
        <v>0</v>
      </c>
      <c r="R389" s="50">
        <v>93</v>
      </c>
      <c r="S389" s="50">
        <v>92.9</v>
      </c>
      <c r="T389" s="50">
        <v>0</v>
      </c>
      <c r="U389" s="50">
        <v>92.9</v>
      </c>
    </row>
    <row r="390" spans="1:21" s="51" customFormat="1" ht="31.5">
      <c r="A390" s="16" t="s">
        <v>287</v>
      </c>
      <c r="B390" s="38" t="s">
        <v>292</v>
      </c>
      <c r="C390" s="49">
        <v>60</v>
      </c>
      <c r="D390" s="50">
        <v>60</v>
      </c>
      <c r="E390" s="50">
        <f t="shared" si="16"/>
        <v>0</v>
      </c>
      <c r="F390" s="50">
        <v>0</v>
      </c>
      <c r="G390" s="50">
        <f t="shared" si="15"/>
        <v>0</v>
      </c>
      <c r="H390" s="50">
        <f t="shared" si="17"/>
        <v>0</v>
      </c>
      <c r="I390" s="50">
        <v>60</v>
      </c>
      <c r="J390" s="50">
        <v>15</v>
      </c>
      <c r="K390" s="50">
        <v>0</v>
      </c>
      <c r="L390" s="50">
        <v>15</v>
      </c>
      <c r="M390" s="50">
        <v>15</v>
      </c>
      <c r="N390" s="50">
        <v>0</v>
      </c>
      <c r="O390" s="50">
        <v>15</v>
      </c>
      <c r="P390" s="50">
        <v>15</v>
      </c>
      <c r="Q390" s="50">
        <v>0</v>
      </c>
      <c r="R390" s="50">
        <v>15</v>
      </c>
      <c r="S390" s="50">
        <v>15</v>
      </c>
      <c r="T390" s="50">
        <v>0</v>
      </c>
      <c r="U390" s="50">
        <v>15</v>
      </c>
    </row>
    <row r="391" spans="1:21" s="51" customFormat="1" ht="31.5">
      <c r="A391" s="16" t="s">
        <v>287</v>
      </c>
      <c r="B391" s="38" t="s">
        <v>293</v>
      </c>
      <c r="C391" s="49">
        <v>264</v>
      </c>
      <c r="D391" s="50">
        <v>264</v>
      </c>
      <c r="E391" s="50">
        <f t="shared" si="16"/>
        <v>0</v>
      </c>
      <c r="F391" s="50">
        <v>0</v>
      </c>
      <c r="G391" s="50">
        <f t="shared" si="15"/>
        <v>0</v>
      </c>
      <c r="H391" s="50">
        <f t="shared" si="17"/>
        <v>0</v>
      </c>
      <c r="I391" s="50">
        <v>264</v>
      </c>
      <c r="J391" s="50">
        <v>66</v>
      </c>
      <c r="K391" s="50">
        <v>0</v>
      </c>
      <c r="L391" s="50">
        <v>66</v>
      </c>
      <c r="M391" s="50">
        <v>66</v>
      </c>
      <c r="N391" s="50">
        <v>0</v>
      </c>
      <c r="O391" s="50">
        <v>66</v>
      </c>
      <c r="P391" s="50">
        <v>66</v>
      </c>
      <c r="Q391" s="50">
        <v>0</v>
      </c>
      <c r="R391" s="50">
        <v>66</v>
      </c>
      <c r="S391" s="50">
        <v>66</v>
      </c>
      <c r="T391" s="50">
        <v>0</v>
      </c>
      <c r="U391" s="50">
        <v>66</v>
      </c>
    </row>
    <row r="392" spans="1:21" s="51" customFormat="1" ht="31.5">
      <c r="A392" s="16" t="s">
        <v>287</v>
      </c>
      <c r="B392" s="38" t="s">
        <v>294</v>
      </c>
      <c r="C392" s="49">
        <v>1153</v>
      </c>
      <c r="D392" s="50">
        <v>1153</v>
      </c>
      <c r="E392" s="50">
        <f t="shared" si="16"/>
        <v>0</v>
      </c>
      <c r="F392" s="50">
        <v>0</v>
      </c>
      <c r="G392" s="50">
        <f t="shared" si="15"/>
        <v>0</v>
      </c>
      <c r="H392" s="50">
        <f t="shared" si="17"/>
        <v>0</v>
      </c>
      <c r="I392" s="50">
        <v>1153</v>
      </c>
      <c r="J392" s="50">
        <v>289</v>
      </c>
      <c r="K392" s="50">
        <v>0</v>
      </c>
      <c r="L392" s="50">
        <v>289</v>
      </c>
      <c r="M392" s="50">
        <v>288</v>
      </c>
      <c r="N392" s="50">
        <v>0</v>
      </c>
      <c r="O392" s="50">
        <v>288</v>
      </c>
      <c r="P392" s="50">
        <v>288</v>
      </c>
      <c r="Q392" s="50">
        <v>0</v>
      </c>
      <c r="R392" s="50">
        <v>288</v>
      </c>
      <c r="S392" s="50">
        <v>288</v>
      </c>
      <c r="T392" s="50">
        <v>0</v>
      </c>
      <c r="U392" s="50">
        <v>288</v>
      </c>
    </row>
    <row r="393" spans="1:21" s="51" customFormat="1" ht="31.5">
      <c r="A393" s="16" t="s">
        <v>287</v>
      </c>
      <c r="B393" s="38" t="s">
        <v>295</v>
      </c>
      <c r="C393" s="49">
        <v>2400</v>
      </c>
      <c r="D393" s="50">
        <v>2400</v>
      </c>
      <c r="E393" s="50">
        <f t="shared" si="16"/>
        <v>0</v>
      </c>
      <c r="F393" s="50">
        <v>0</v>
      </c>
      <c r="G393" s="50">
        <f t="shared" si="15"/>
        <v>0</v>
      </c>
      <c r="H393" s="50">
        <f t="shared" si="17"/>
        <v>0</v>
      </c>
      <c r="I393" s="50">
        <v>2400</v>
      </c>
      <c r="J393" s="50">
        <v>600</v>
      </c>
      <c r="K393" s="50">
        <v>0</v>
      </c>
      <c r="L393" s="50">
        <v>600</v>
      </c>
      <c r="M393" s="50">
        <v>600</v>
      </c>
      <c r="N393" s="50">
        <v>0</v>
      </c>
      <c r="O393" s="50">
        <v>600</v>
      </c>
      <c r="P393" s="50">
        <v>600</v>
      </c>
      <c r="Q393" s="50">
        <v>0</v>
      </c>
      <c r="R393" s="50">
        <v>600</v>
      </c>
      <c r="S393" s="50">
        <v>600</v>
      </c>
      <c r="T393" s="50">
        <v>0</v>
      </c>
      <c r="U393" s="50">
        <v>600</v>
      </c>
    </row>
    <row r="394" spans="1:21" s="51" customFormat="1" ht="31.5">
      <c r="A394" s="16" t="s">
        <v>287</v>
      </c>
      <c r="B394" s="38" t="s">
        <v>296</v>
      </c>
      <c r="C394" s="49">
        <v>116.5</v>
      </c>
      <c r="D394" s="50">
        <v>116.5</v>
      </c>
      <c r="E394" s="50">
        <f t="shared" si="16"/>
        <v>0</v>
      </c>
      <c r="F394" s="50">
        <v>0</v>
      </c>
      <c r="G394" s="50">
        <f t="shared" si="15"/>
        <v>0</v>
      </c>
      <c r="H394" s="50">
        <f t="shared" si="17"/>
        <v>0</v>
      </c>
      <c r="I394" s="50">
        <v>116.5</v>
      </c>
      <c r="J394" s="50">
        <v>0</v>
      </c>
      <c r="K394" s="50">
        <v>0</v>
      </c>
      <c r="L394" s="50">
        <v>0</v>
      </c>
      <c r="M394" s="50">
        <v>58.3</v>
      </c>
      <c r="N394" s="50">
        <v>0</v>
      </c>
      <c r="O394" s="50">
        <v>58.3</v>
      </c>
      <c r="P394" s="50">
        <v>58.2</v>
      </c>
      <c r="Q394" s="50">
        <v>0</v>
      </c>
      <c r="R394" s="50">
        <v>58.2</v>
      </c>
      <c r="S394" s="50">
        <v>0</v>
      </c>
      <c r="T394" s="50">
        <v>0</v>
      </c>
      <c r="U394" s="50">
        <v>0</v>
      </c>
    </row>
    <row r="395" spans="1:21" s="51" customFormat="1" ht="31.5">
      <c r="A395" s="16" t="s">
        <v>287</v>
      </c>
      <c r="B395" s="38" t="s">
        <v>297</v>
      </c>
      <c r="C395" s="49">
        <v>1680</v>
      </c>
      <c r="D395" s="50">
        <v>1680</v>
      </c>
      <c r="E395" s="50">
        <f t="shared" si="16"/>
        <v>0</v>
      </c>
      <c r="F395" s="50">
        <v>2670</v>
      </c>
      <c r="G395" s="50">
        <f t="shared" si="15"/>
        <v>2670</v>
      </c>
      <c r="H395" s="50">
        <f t="shared" si="17"/>
        <v>2670</v>
      </c>
      <c r="I395" s="50">
        <v>4350</v>
      </c>
      <c r="J395" s="50">
        <v>420</v>
      </c>
      <c r="K395" s="50">
        <v>2670</v>
      </c>
      <c r="L395" s="50">
        <v>3090</v>
      </c>
      <c r="M395" s="50">
        <v>420</v>
      </c>
      <c r="N395" s="50">
        <v>0</v>
      </c>
      <c r="O395" s="50">
        <v>420</v>
      </c>
      <c r="P395" s="50">
        <v>420</v>
      </c>
      <c r="Q395" s="50">
        <v>0</v>
      </c>
      <c r="R395" s="50">
        <v>420</v>
      </c>
      <c r="S395" s="50">
        <v>420</v>
      </c>
      <c r="T395" s="50">
        <v>0</v>
      </c>
      <c r="U395" s="50">
        <v>420</v>
      </c>
    </row>
    <row r="396" spans="1:21" s="51" customFormat="1" ht="47.25">
      <c r="A396" s="16" t="s">
        <v>287</v>
      </c>
      <c r="B396" s="38" t="s">
        <v>298</v>
      </c>
      <c r="C396" s="49"/>
      <c r="D396" s="50">
        <v>0</v>
      </c>
      <c r="E396" s="50">
        <f t="shared" si="16"/>
        <v>0</v>
      </c>
      <c r="F396" s="50">
        <v>600</v>
      </c>
      <c r="G396" s="50">
        <f t="shared" si="15"/>
        <v>600</v>
      </c>
      <c r="H396" s="50">
        <f t="shared" si="17"/>
        <v>600</v>
      </c>
      <c r="I396" s="50">
        <v>600</v>
      </c>
      <c r="J396" s="50">
        <v>0</v>
      </c>
      <c r="K396" s="50">
        <v>600</v>
      </c>
      <c r="L396" s="50">
        <v>600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50">
        <v>0</v>
      </c>
      <c r="U396" s="50">
        <v>0</v>
      </c>
    </row>
    <row r="397" spans="1:21" s="51" customFormat="1" ht="15.75">
      <c r="A397" s="18" t="s">
        <v>287</v>
      </c>
      <c r="B397" s="39" t="s">
        <v>76</v>
      </c>
      <c r="C397" s="52">
        <v>1312</v>
      </c>
      <c r="D397" s="53">
        <v>1312</v>
      </c>
      <c r="E397" s="50">
        <f t="shared" si="16"/>
        <v>0</v>
      </c>
      <c r="F397" s="53">
        <v>1664.02</v>
      </c>
      <c r="G397" s="50">
        <f t="shared" si="15"/>
        <v>1664.02</v>
      </c>
      <c r="H397" s="53">
        <f t="shared" si="17"/>
        <v>1664.02</v>
      </c>
      <c r="I397" s="53">
        <v>2976.02</v>
      </c>
      <c r="J397" s="53">
        <v>1312</v>
      </c>
      <c r="K397" s="53">
        <v>1664.02</v>
      </c>
      <c r="L397" s="53">
        <v>2976.02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</row>
    <row r="398" spans="1:21" s="51" customFormat="1" ht="47.25">
      <c r="A398" s="16" t="s">
        <v>287</v>
      </c>
      <c r="B398" s="38" t="s">
        <v>299</v>
      </c>
      <c r="C398" s="49">
        <v>1312</v>
      </c>
      <c r="D398" s="50">
        <v>1312</v>
      </c>
      <c r="E398" s="50">
        <f t="shared" si="16"/>
        <v>0</v>
      </c>
      <c r="F398" s="50">
        <v>0</v>
      </c>
      <c r="G398" s="50">
        <f t="shared" si="15"/>
        <v>0</v>
      </c>
      <c r="H398" s="50">
        <f t="shared" si="17"/>
        <v>0</v>
      </c>
      <c r="I398" s="50">
        <v>1312</v>
      </c>
      <c r="J398" s="50">
        <v>1312</v>
      </c>
      <c r="K398" s="50">
        <v>0</v>
      </c>
      <c r="L398" s="50">
        <v>1312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>
        <v>0</v>
      </c>
      <c r="T398" s="50">
        <v>0</v>
      </c>
      <c r="U398" s="50">
        <v>0</v>
      </c>
    </row>
    <row r="399" spans="1:21" s="51" customFormat="1" ht="47.25">
      <c r="A399" s="16" t="s">
        <v>287</v>
      </c>
      <c r="B399" s="38" t="s">
        <v>300</v>
      </c>
      <c r="C399" s="49"/>
      <c r="D399" s="50">
        <v>0</v>
      </c>
      <c r="E399" s="50">
        <f t="shared" si="16"/>
        <v>0</v>
      </c>
      <c r="F399" s="50">
        <v>1664.02</v>
      </c>
      <c r="G399" s="50">
        <f t="shared" si="15"/>
        <v>1664.02</v>
      </c>
      <c r="H399" s="50">
        <f t="shared" si="17"/>
        <v>1664.02</v>
      </c>
      <c r="I399" s="50">
        <v>1664.02</v>
      </c>
      <c r="J399" s="50">
        <v>0</v>
      </c>
      <c r="K399" s="50">
        <v>1664.02</v>
      </c>
      <c r="L399" s="50">
        <v>1664.02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  <c r="U399" s="50">
        <v>0</v>
      </c>
    </row>
    <row r="400" spans="1:21" s="51" customFormat="1" ht="15.75">
      <c r="A400" s="18"/>
      <c r="B400" s="39" t="s">
        <v>301</v>
      </c>
      <c r="C400" s="74">
        <f>C20+C46+C48+C63+C80+C154+C169+C279+C351+C357</f>
        <v>2669891.7299999995</v>
      </c>
      <c r="D400" s="74">
        <f>D20+D46+D48+D63+D80+D154+D169+D279+D351+D357</f>
        <v>2669891.73</v>
      </c>
      <c r="E400" s="74" t="e">
        <f>E20+E46+E48+E63+E80+E154+E169+E279+E351+E357</f>
        <v>#REF!</v>
      </c>
      <c r="F400" s="74" t="e">
        <f>F20+F46+F48+F63+F80+F154+F169+F279+F351+F357</f>
        <v>#REF!</v>
      </c>
      <c r="G400" s="74" t="e">
        <f>G20+G46+G48+G63+G80+G154+G169+G279+G351+G357</f>
        <v>#REF!</v>
      </c>
      <c r="H400" s="74">
        <f t="shared" si="17"/>
        <v>252724.53999999957</v>
      </c>
      <c r="I400" s="74">
        <f>I20+I46+I48+I63+I80+I154+I169+I279+I351+I357</f>
        <v>2922616.269999999</v>
      </c>
      <c r="J400" s="53">
        <v>646096.93</v>
      </c>
      <c r="K400" s="53">
        <v>184410.27</v>
      </c>
      <c r="L400" s="53">
        <v>830507.2</v>
      </c>
      <c r="M400" s="53">
        <v>760692.05</v>
      </c>
      <c r="N400" s="53">
        <v>15925.56</v>
      </c>
      <c r="O400" s="53">
        <v>776617.61</v>
      </c>
      <c r="P400" s="53">
        <v>646133.23</v>
      </c>
      <c r="Q400" s="53">
        <v>16189.29</v>
      </c>
      <c r="R400" s="53">
        <v>662322.52</v>
      </c>
      <c r="S400" s="53">
        <v>616969.52</v>
      </c>
      <c r="T400" s="53">
        <v>36189.41</v>
      </c>
      <c r="U400" s="53">
        <v>653158.93</v>
      </c>
    </row>
    <row r="401" spans="1:11" s="23" customFormat="1" ht="15.75" hidden="1">
      <c r="A401" s="28"/>
      <c r="B401" s="29"/>
      <c r="C401" s="30">
        <v>2669891.73</v>
      </c>
      <c r="D401" s="25"/>
      <c r="E401" s="25"/>
      <c r="F401" s="25">
        <v>252724.53</v>
      </c>
      <c r="G401" s="25"/>
      <c r="H401" s="22">
        <f t="shared" si="17"/>
        <v>252724.5299999998</v>
      </c>
      <c r="I401" s="25">
        <v>2922616.26</v>
      </c>
      <c r="J401" s="31"/>
      <c r="K401" s="31"/>
    </row>
    <row r="402" ht="12.75" hidden="1"/>
    <row r="403" ht="12.75" hidden="1"/>
    <row r="404" ht="12.75" hidden="1"/>
    <row r="405" ht="18">
      <c r="I405" s="76" t="s">
        <v>352</v>
      </c>
    </row>
    <row r="406" spans="1:12" ht="12.75" customHeight="1" hidden="1">
      <c r="A406" t="s">
        <v>0</v>
      </c>
      <c r="B406" s="13" t="s">
        <v>13</v>
      </c>
      <c r="C406" s="13"/>
      <c r="D406" s="3"/>
      <c r="E406" s="3"/>
      <c r="F406" s="3"/>
      <c r="G406" s="3"/>
      <c r="H406" s="3"/>
      <c r="I406" s="2"/>
      <c r="J406" s="2"/>
      <c r="K406" s="1"/>
      <c r="L406" s="1"/>
    </row>
    <row r="407" ht="12.75"/>
    <row r="408" ht="12.75"/>
    <row r="409" ht="12.75"/>
    <row r="410" ht="15.75">
      <c r="A410" s="36" t="s">
        <v>341</v>
      </c>
    </row>
    <row r="411" ht="15.75">
      <c r="A411" s="36" t="s">
        <v>342</v>
      </c>
    </row>
    <row r="412" ht="15.75">
      <c r="A412" s="36" t="s">
        <v>346</v>
      </c>
    </row>
  </sheetData>
  <sheetProtection/>
  <mergeCells count="1">
    <mergeCell ref="B5:H5"/>
  </mergeCells>
  <printOptions/>
  <pageMargins left="0.7874015748031497" right="0.1968503937007874" top="0.4724409448818898" bottom="0.35433070866141736" header="0" footer="0.2755905511811024"/>
  <pageSetup fitToHeight="5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2008-03-27T10:05:48Z</cp:lastPrinted>
  <dcterms:created xsi:type="dcterms:W3CDTF">2005-12-28T19:43:42Z</dcterms:created>
  <dcterms:modified xsi:type="dcterms:W3CDTF">2008-05-20T08:16:30Z</dcterms:modified>
  <cp:category/>
  <cp:version/>
  <cp:contentType/>
  <cp:contentStatus/>
</cp:coreProperties>
</file>