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<sst xmlns="http://schemas.openxmlformats.org/spreadsheetml/2006/main" count="265" uniqueCount="138">
  <si>
    <t xml:space="preserve"> </t>
  </si>
  <si>
    <t>(плюс, минус)</t>
  </si>
  <si>
    <t xml:space="preserve">  </t>
  </si>
  <si>
    <t>Раздел, Подраздел</t>
  </si>
  <si>
    <t>Получатели бюджетных средств</t>
  </si>
  <si>
    <t>Утв.
Думой
ЗАТО Северск 2008 г.</t>
  </si>
  <si>
    <t>Уточн.
Думой
 ЗАТО Северск 2008 г.</t>
  </si>
  <si>
    <t>Приобретение оборудования за счет средств местного бюджета, в  том числе:</t>
  </si>
  <si>
    <t>0100</t>
  </si>
  <si>
    <t>Общегосударственные вопросы</t>
  </si>
  <si>
    <t>0103</t>
  </si>
  <si>
    <t>Дума ЗАТО Северск</t>
  </si>
  <si>
    <t>0104</t>
  </si>
  <si>
    <t>Администрация ЗАТО Северск</t>
  </si>
  <si>
    <t>0106</t>
  </si>
  <si>
    <t>Финансовое управление Администрации ЗАТО Северск  - смета на содержание</t>
  </si>
  <si>
    <t>Счетная палата ЗАТО Северск</t>
  </si>
  <si>
    <t>0200</t>
  </si>
  <si>
    <t>Национальная оборона</t>
  </si>
  <si>
    <t>0204</t>
  </si>
  <si>
    <t>Администрация ЗАТО Северск  - мобилизационная подготовка</t>
  </si>
  <si>
    <t>0300</t>
  </si>
  <si>
    <t>Национальная безопасность и правоохранительная деятельность</t>
  </si>
  <si>
    <t>0302</t>
  </si>
  <si>
    <t>Управление внутренних дел  МВД России в городе Северск Томской области</t>
  </si>
  <si>
    <t xml:space="preserve"> - милиция общественной безопасности</t>
  </si>
  <si>
    <t xml:space="preserve"> - программа "Повышение безопасности дорожного движения на 2007-2009 годы"</t>
  </si>
  <si>
    <t xml:space="preserve"> - программа "Повышение профилактики правонарушений  в ЗАТО Северск на 2008 год"</t>
  </si>
  <si>
    <t>0309</t>
  </si>
  <si>
    <t>Управление по делам защиты населения и территорий от чрезвычайных ситуаций Администрации ЗАТО Северск</t>
  </si>
  <si>
    <t xml:space="preserve"> - смета</t>
  </si>
  <si>
    <t xml:space="preserve"> - мероприятия по гражданской обороне</t>
  </si>
  <si>
    <t>0400</t>
  </si>
  <si>
    <t>Национальная экономика</t>
  </si>
  <si>
    <t>0401</t>
  </si>
  <si>
    <t>Управление имущественных отношений Администрации ЗАТО Северск  - смета на содержание</t>
  </si>
  <si>
    <t>КООС и ПР</t>
  </si>
  <si>
    <t>УКС ЖКХ Т и С</t>
  </si>
  <si>
    <t>0500</t>
  </si>
  <si>
    <t>Жилищно-коммунальное хозяйство</t>
  </si>
  <si>
    <t>0503</t>
  </si>
  <si>
    <t xml:space="preserve"> - мероприятия по обеспечению первичных мер пожарной безопасности на территории ЗАТО Северск</t>
  </si>
  <si>
    <t xml:space="preserve"> - план мероприятий по обеспечению безопасности людей на водных объектах, охране их жизни и здоровья на территории ЗАТО Северск</t>
  </si>
  <si>
    <t>0505</t>
  </si>
  <si>
    <t>УКС ЖКХ Т и С  - содержание МБУ "Центр муниципального имущества"</t>
  </si>
  <si>
    <t>0600</t>
  </si>
  <si>
    <t>Охрана окружающей среды</t>
  </si>
  <si>
    <t>0605</t>
  </si>
  <si>
    <t>КООС и ПР  - мероприятия в области охраны окружающей среды и природных ресурсов</t>
  </si>
  <si>
    <t>0700</t>
  </si>
  <si>
    <t>Образование</t>
  </si>
  <si>
    <t>0702</t>
  </si>
  <si>
    <t>МОУ ЗАТО Северск ДОД СДЮСШ хоккея и футбола "Смена"</t>
  </si>
  <si>
    <t>МОУ ЗАТО Северск ДОД СДЮСШОР им.Л.Егоровой</t>
  </si>
  <si>
    <t>0707</t>
  </si>
  <si>
    <t>Отдел по делам молодёжи Администрации ЗАТО Северск</t>
  </si>
  <si>
    <t xml:space="preserve"> - программа "Молодёжь ЗАТО Северск"</t>
  </si>
  <si>
    <t>0709</t>
  </si>
  <si>
    <t>МУ ОЛ "Зелёный мыс"  - программа на развитие материально-технической базы оздоровительных лагерей</t>
  </si>
  <si>
    <t>МУ ЗАТО Северск ДОЛ "Восход"  - программа "Развитие материально-технической базы оздоровительных лагерей"</t>
  </si>
  <si>
    <t>Управление образования Администрации ЗАТО Северск</t>
  </si>
  <si>
    <t xml:space="preserve"> - содержание по смете управления</t>
  </si>
  <si>
    <t xml:space="preserve"> - комплексная программа развития образования (дошкольные образовательные учреждения)</t>
  </si>
  <si>
    <t xml:space="preserve"> - комплексная программа развития образования (общеобразовательные школы)</t>
  </si>
  <si>
    <t xml:space="preserve"> - комплексная программа развития образования (прочие структуры)</t>
  </si>
  <si>
    <t xml:space="preserve"> - содержание МБУ "Централизованная бухгалтерия"</t>
  </si>
  <si>
    <t xml:space="preserve"> - мероприятия по обеспечению безопасности людей на водных объектах на  территории ЗАТО Северск на 2008-2010 годы</t>
  </si>
  <si>
    <t>0900</t>
  </si>
  <si>
    <t>Здравоохранение, физическая культура и спорт</t>
  </si>
  <si>
    <t>0908</t>
  </si>
  <si>
    <t>Комитет по физической культуре и спорту Администрации ЗАТО Северск  - программа по физической культуре и спорту ЗАТО Северск "Спортивный город"</t>
  </si>
  <si>
    <t>0910</t>
  </si>
  <si>
    <t>Комитет по физической культуре и спорту Администрации ЗАТО Северск</t>
  </si>
  <si>
    <t>1000</t>
  </si>
  <si>
    <t>Социальная политика</t>
  </si>
  <si>
    <t>1002</t>
  </si>
  <si>
    <t>МУ "Центр жилищных субсидий"  - смета на содержание</t>
  </si>
  <si>
    <t>УКС ЖКХ Т и С  - приобретение лифтов для замены в домах муниципального жилищного фонда</t>
  </si>
  <si>
    <t>МОУ ЗАТО Северск ДОД СДЮСШОР "Янтарь"</t>
  </si>
  <si>
    <t>МОУ ЗАТО Северск ДОД СДЮСШОР "Лидер"</t>
  </si>
  <si>
    <t>МОУ ЗАТО Северск ДОД СДЮСШОР Олимпийского резерва гимнастики им. Р.Кузнецова</t>
  </si>
  <si>
    <t>МОУ ЗАТО Северск ДОД ДЮСШ НВС "Русь"</t>
  </si>
  <si>
    <t xml:space="preserve"> - содержание подведомственных учреждений дополнительного образования детей</t>
  </si>
  <si>
    <t xml:space="preserve"> - комплексная программа развития образования (подведомственные учреждения дополнительного образования детей)</t>
  </si>
  <si>
    <t xml:space="preserve"> - содержание УПМ  МОУ "Вечерняя (сменная) школа № 79"</t>
  </si>
  <si>
    <t>МУ ДОЛ "Берёзка"  - программа "Развитие материально-технической базы оздоровительных лагерей"</t>
  </si>
  <si>
    <t>0800</t>
  </si>
  <si>
    <t>Культура, кинематография и средства массовой информации</t>
  </si>
  <si>
    <t>0806</t>
  </si>
  <si>
    <t>МУ "Музей "</t>
  </si>
  <si>
    <t>МУ ЦДБ</t>
  </si>
  <si>
    <t>МУ ЦГБ</t>
  </si>
  <si>
    <t>МУ "Археологическая инспекция"</t>
  </si>
  <si>
    <t>МУ "МТ "Наш мир"  - мероприятия по празднованию 60-летия города Северска</t>
  </si>
  <si>
    <t>МУ "СМТ"  - мероприятия по празднованию 60-летия города Северска</t>
  </si>
  <si>
    <t>МУ "Самусьский центр культуры"</t>
  </si>
  <si>
    <t>Детский театр  - мероприятия по празднованию 60-летия города Северска</t>
  </si>
  <si>
    <t>МУ "СПП"</t>
  </si>
  <si>
    <t>Приобретение оборудования за счет средств субсидии областного бюджета, в том числе:</t>
  </si>
  <si>
    <t>Управление внутренних дел  МВД России в городе Северск Томской области  - ОЦП "Профилактика преступлений и иных правонарушений на территории ТО на 2008-2009 годы"</t>
  </si>
  <si>
    <t>Приобретение оборудования за счет предпринимательской детельности, в том числе:</t>
  </si>
  <si>
    <t>0701</t>
  </si>
  <si>
    <t>Управление образования Администрации ЗАТО Северск  - содержание дошкольных образовательных учреждений</t>
  </si>
  <si>
    <t xml:space="preserve"> - содержание общеобразовательных школ</t>
  </si>
  <si>
    <t>МУ ДОЛ "Берёзка"</t>
  </si>
  <si>
    <t>0801</t>
  </si>
  <si>
    <t>МУ "МТ "Наш мир"</t>
  </si>
  <si>
    <t>МУ "СМТ"</t>
  </si>
  <si>
    <t>С.М.И. МУ газета "Диалог"</t>
  </si>
  <si>
    <t>УКС ЖКХ Т и С  - приобретение лифтов для замены в домах муниципального жилищного фонда (за счет остатка субвенции ФБ 2007 г.)</t>
  </si>
  <si>
    <t>Управление образования Администрации ЗАТО Северск  - содержание общеобразовательных школ</t>
  </si>
  <si>
    <t>ВСЕГО:</t>
  </si>
  <si>
    <t xml:space="preserve"> 1</t>
  </si>
  <si>
    <t>0412</t>
  </si>
  <si>
    <t>УКС ЖКХ т и С- содержание МБУ "ЦМИ"</t>
  </si>
  <si>
    <t>0603</t>
  </si>
  <si>
    <t>-комплексная прграмма развития образования (школы)</t>
  </si>
  <si>
    <t>-мероприятия по спасению на водах</t>
  </si>
  <si>
    <t>Приобретение оборудования за счет субсидии федерального бюджета, в том числе:</t>
  </si>
  <si>
    <t>Управление образования Администрации ЗАТО Северск - комплексная программа развития образования (дошкольные образовательные учреждения)</t>
  </si>
  <si>
    <t>-содержание подведомственных учреждений дополнительного образования детей</t>
  </si>
  <si>
    <t>-комплексная программа развития образования (обшеобразовательные школы)</t>
  </si>
  <si>
    <t>-комплексная прграмма развития образования (подведомственные учреждения дополнительного образования детей)</t>
  </si>
  <si>
    <t>I</t>
  </si>
  <si>
    <t>II</t>
  </si>
  <si>
    <t>III</t>
  </si>
  <si>
    <t>IV</t>
  </si>
  <si>
    <t>к Решению Думы ЗАТО Северск</t>
  </si>
  <si>
    <t>V</t>
  </si>
  <si>
    <t>(тыс. руб.)</t>
  </si>
  <si>
    <t xml:space="preserve">Татьяна Николаевна Артеменко </t>
  </si>
  <si>
    <t xml:space="preserve">Оксана Юрьевна Шаперова </t>
  </si>
  <si>
    <t>Приобретение оборудования за счет остатков субвенции федерального бюджета 2007 года, в том числе:</t>
  </si>
  <si>
    <t>План по приобретению и модернизации оборудования 
 и предметов длительного пользования  ЗАТО Северск на 2008 год</t>
  </si>
  <si>
    <t xml:space="preserve">  19.03.2008</t>
  </si>
  <si>
    <r>
      <t>»</t>
    </r>
    <r>
      <rPr>
        <sz val="9"/>
        <rFont val="Times New Roman"/>
        <family val="1"/>
      </rPr>
      <t>.</t>
    </r>
  </si>
  <si>
    <t>«Приложение 13</t>
  </si>
  <si>
    <r>
      <t>от__</t>
    </r>
    <r>
      <rPr>
        <u val="single"/>
        <sz val="12"/>
        <rFont val="Times New Roman"/>
        <family val="1"/>
      </rPr>
      <t>27.03.</t>
    </r>
    <r>
      <rPr>
        <sz val="12"/>
        <rFont val="Times New Roman"/>
        <family val="1"/>
      </rPr>
      <t>2008 №__</t>
    </r>
    <r>
      <rPr>
        <u val="single"/>
        <sz val="12"/>
        <rFont val="Times New Roman"/>
        <family val="1"/>
      </rPr>
      <t>49/7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</si>
</sst>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Arial Cyr"/>
      <family val="2"/>
    </font>
    <font>
      <sz val="9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166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justify" wrapText="1"/>
    </xf>
    <xf numFmtId="0" fontId="2" fillId="0" borderId="2" xfId="0" applyFont="1" applyBorder="1" applyAlignment="1">
      <alignment horizontal="center" vertical="justify" wrapText="1"/>
    </xf>
    <xf numFmtId="49" fontId="2" fillId="0" borderId="2" xfId="0" applyNumberFormat="1" applyFont="1" applyBorder="1" applyAlignment="1">
      <alignment horizontal="left" vertical="justify" wrapText="1"/>
    </xf>
    <xf numFmtId="4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9" fontId="3" fillId="0" borderId="2" xfId="0" applyNumberFormat="1" applyFont="1" applyBorder="1" applyAlignment="1">
      <alignment horizontal="left" vertical="justify" wrapText="1"/>
    </xf>
    <xf numFmtId="49" fontId="3" fillId="0" borderId="2" xfId="0" applyNumberFormat="1" applyFont="1" applyFill="1" applyBorder="1" applyAlignment="1">
      <alignment horizontal="left" vertical="justify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2" xfId="0" applyFont="1" applyBorder="1" applyAlignment="1">
      <alignment horizontal="center" vertical="center" textRotation="90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justify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justify" wrapText="1"/>
    </xf>
    <xf numFmtId="166" fontId="4" fillId="0" borderId="0" xfId="0" applyNumberFormat="1" applyFont="1" applyAlignment="1">
      <alignment horizontal="right"/>
    </xf>
    <xf numFmtId="165" fontId="2" fillId="2" borderId="0" xfId="17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02"/>
  <sheetViews>
    <sheetView showZeros="0" tabSelected="1" zoomScale="75" zoomScaleNormal="75" workbookViewId="0" topLeftCell="A1">
      <selection activeCell="D3" sqref="D3"/>
    </sheetView>
  </sheetViews>
  <sheetFormatPr defaultColWidth="9.140625" defaultRowHeight="12.75"/>
  <cols>
    <col min="1" max="1" width="8.7109375" style="14" customWidth="1"/>
    <col min="2" max="2" width="64.140625" style="15" customWidth="1"/>
    <col min="3" max="3" width="15.28125" style="7" customWidth="1"/>
    <col min="4" max="4" width="14.7109375" style="7" bestFit="1" customWidth="1"/>
    <col min="5" max="5" width="18.140625" style="7" customWidth="1"/>
    <col min="6" max="7" width="17.7109375" style="7" customWidth="1"/>
    <col min="8" max="17" width="17.7109375" style="6" customWidth="1"/>
    <col min="18" max="16384" width="8.8515625" style="6" customWidth="1"/>
  </cols>
  <sheetData>
    <row r="1" spans="4:16" ht="15.75">
      <c r="D1" s="7" t="s">
        <v>136</v>
      </c>
      <c r="P1" s="5"/>
    </row>
    <row r="2" spans="1:4" ht="15.75">
      <c r="A2" s="14" t="s">
        <v>2</v>
      </c>
      <c r="C2" s="8"/>
      <c r="D2" s="8" t="s">
        <v>127</v>
      </c>
    </row>
    <row r="3" spans="1:4" ht="15.75">
      <c r="A3" s="14" t="s">
        <v>2</v>
      </c>
      <c r="D3" s="40" t="s">
        <v>137</v>
      </c>
    </row>
    <row r="4" spans="1:2" ht="15.75">
      <c r="A4" s="14" t="s">
        <v>2</v>
      </c>
      <c r="B4" s="15" t="s">
        <v>0</v>
      </c>
    </row>
    <row r="5" spans="1:9" ht="44.25" customHeight="1">
      <c r="A5" s="14" t="s">
        <v>2</v>
      </c>
      <c r="B5" s="41" t="s">
        <v>133</v>
      </c>
      <c r="C5" s="42"/>
      <c r="D5" s="42"/>
      <c r="E5" s="13"/>
      <c r="F5" s="13"/>
      <c r="G5" s="13"/>
      <c r="H5" s="13"/>
      <c r="I5" s="13"/>
    </row>
    <row r="6" ht="15.75" hidden="1"/>
    <row r="7" ht="15.75" hidden="1"/>
    <row r="8" ht="15.75" hidden="1"/>
    <row r="9" ht="15.75" hidden="1"/>
    <row r="10" ht="15.75" hidden="1"/>
    <row r="11" ht="15.75" hidden="1"/>
    <row r="12" spans="5:17" ht="15.75">
      <c r="E12" s="7" t="s">
        <v>129</v>
      </c>
      <c r="Q12" s="11"/>
    </row>
    <row r="13" spans="1:17" s="9" customFormat="1" ht="68.25" customHeight="1">
      <c r="A13" s="29" t="s">
        <v>3</v>
      </c>
      <c r="B13" s="34" t="s">
        <v>4</v>
      </c>
      <c r="C13" s="30" t="s">
        <v>5</v>
      </c>
      <c r="D13" s="31" t="s">
        <v>1</v>
      </c>
      <c r="E13" s="30" t="s">
        <v>6</v>
      </c>
      <c r="F13" s="20"/>
      <c r="G13" s="4"/>
      <c r="H13" s="4"/>
      <c r="I13" s="3"/>
      <c r="J13" s="4"/>
      <c r="K13" s="4"/>
      <c r="L13" s="3"/>
      <c r="M13" s="4"/>
      <c r="N13" s="4"/>
      <c r="O13" s="3"/>
      <c r="P13" s="4"/>
      <c r="Q13" s="4"/>
    </row>
    <row r="14" spans="1:17" s="9" customFormat="1" ht="14.25" customHeight="1">
      <c r="A14" s="32" t="s">
        <v>112</v>
      </c>
      <c r="B14" s="16">
        <v>2</v>
      </c>
      <c r="C14" s="10">
        <v>3</v>
      </c>
      <c r="D14" s="10">
        <v>4</v>
      </c>
      <c r="E14" s="10">
        <v>5</v>
      </c>
      <c r="F14" s="2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31.5">
      <c r="A15" s="33" t="s">
        <v>123</v>
      </c>
      <c r="B15" s="24" t="s">
        <v>7</v>
      </c>
      <c r="C15" s="19">
        <f>C16+C21+C23+C31+C36+C41+C44+C62+C65</f>
        <v>22734.6</v>
      </c>
      <c r="D15" s="19">
        <f>D16+D21+D23+D31+D36+D41+D44+D62+D65</f>
        <v>-1387.5000000000005</v>
      </c>
      <c r="E15" s="19">
        <f>C15+D15</f>
        <v>21347.1</v>
      </c>
      <c r="F15" s="22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5.75">
      <c r="A16" s="35" t="s">
        <v>8</v>
      </c>
      <c r="B16" s="36" t="s">
        <v>9</v>
      </c>
      <c r="C16" s="19">
        <f>C17+C18+C19+C20</f>
        <v>6176.7</v>
      </c>
      <c r="D16" s="19">
        <f>D17+D18+D19+D20</f>
        <v>0</v>
      </c>
      <c r="E16" s="19">
        <f aca="true" t="shared" si="0" ref="E16:E79">C16+D16</f>
        <v>6176.7</v>
      </c>
      <c r="F16" s="22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5.75">
      <c r="A17" s="32" t="s">
        <v>10</v>
      </c>
      <c r="B17" s="17" t="s">
        <v>11</v>
      </c>
      <c r="C17" s="18">
        <v>1900</v>
      </c>
      <c r="D17" s="18">
        <v>0</v>
      </c>
      <c r="E17" s="18">
        <f t="shared" si="0"/>
        <v>1900</v>
      </c>
      <c r="F17" s="23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5.75">
      <c r="A18" s="32" t="s">
        <v>12</v>
      </c>
      <c r="B18" s="17" t="s">
        <v>13</v>
      </c>
      <c r="C18" s="18">
        <v>3300</v>
      </c>
      <c r="D18" s="18">
        <v>0</v>
      </c>
      <c r="E18" s="18">
        <f t="shared" si="0"/>
        <v>3300</v>
      </c>
      <c r="F18" s="23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31.5">
      <c r="A19" s="32" t="s">
        <v>14</v>
      </c>
      <c r="B19" s="17" t="s">
        <v>15</v>
      </c>
      <c r="C19" s="18">
        <v>800</v>
      </c>
      <c r="D19" s="18">
        <v>0</v>
      </c>
      <c r="E19" s="18">
        <f t="shared" si="0"/>
        <v>800</v>
      </c>
      <c r="F19" s="23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5.75">
      <c r="A20" s="32" t="s">
        <v>14</v>
      </c>
      <c r="B20" s="17" t="s">
        <v>16</v>
      </c>
      <c r="C20" s="18">
        <v>176.7</v>
      </c>
      <c r="D20" s="18">
        <v>0</v>
      </c>
      <c r="E20" s="18">
        <f t="shared" si="0"/>
        <v>176.7</v>
      </c>
      <c r="F20" s="23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5.75">
      <c r="A21" s="35" t="s">
        <v>17</v>
      </c>
      <c r="B21" s="36" t="s">
        <v>18</v>
      </c>
      <c r="C21" s="19">
        <f>C22</f>
        <v>28</v>
      </c>
      <c r="D21" s="19">
        <f>D22</f>
        <v>0</v>
      </c>
      <c r="E21" s="19">
        <f t="shared" si="0"/>
        <v>28</v>
      </c>
      <c r="F21" s="22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31.5">
      <c r="A22" s="32" t="s">
        <v>19</v>
      </c>
      <c r="B22" s="17" t="s">
        <v>20</v>
      </c>
      <c r="C22" s="18">
        <v>28</v>
      </c>
      <c r="D22" s="18">
        <v>0</v>
      </c>
      <c r="E22" s="18">
        <f t="shared" si="0"/>
        <v>28</v>
      </c>
      <c r="F22" s="23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31.5">
      <c r="A23" s="35" t="s">
        <v>21</v>
      </c>
      <c r="B23" s="36" t="s">
        <v>22</v>
      </c>
      <c r="C23" s="19">
        <f>C24+C28</f>
        <v>6030</v>
      </c>
      <c r="D23" s="19">
        <f>D24+D28</f>
        <v>470</v>
      </c>
      <c r="E23" s="19">
        <f t="shared" si="0"/>
        <v>6500</v>
      </c>
      <c r="F23" s="22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31.5">
      <c r="A24" s="32" t="s">
        <v>23</v>
      </c>
      <c r="B24" s="17" t="s">
        <v>24</v>
      </c>
      <c r="C24" s="18">
        <f>C26+C27+C25</f>
        <v>5030</v>
      </c>
      <c r="D24" s="18">
        <f>D25+D26+D27</f>
        <v>470</v>
      </c>
      <c r="E24" s="18">
        <f t="shared" si="0"/>
        <v>5500</v>
      </c>
      <c r="F24" s="23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5.75">
      <c r="A25" s="32" t="s">
        <v>23</v>
      </c>
      <c r="B25" s="17" t="s">
        <v>25</v>
      </c>
      <c r="C25" s="18">
        <v>0</v>
      </c>
      <c r="D25" s="18">
        <v>65</v>
      </c>
      <c r="E25" s="18">
        <f t="shared" si="0"/>
        <v>65</v>
      </c>
      <c r="F25" s="22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31.5">
      <c r="A26" s="32" t="s">
        <v>23</v>
      </c>
      <c r="B26" s="17" t="s">
        <v>26</v>
      </c>
      <c r="C26" s="18">
        <v>2964</v>
      </c>
      <c r="D26" s="18">
        <v>1455</v>
      </c>
      <c r="E26" s="18">
        <f t="shared" si="0"/>
        <v>4419</v>
      </c>
      <c r="F26" s="22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31.5">
      <c r="A27" s="32" t="s">
        <v>23</v>
      </c>
      <c r="B27" s="17" t="s">
        <v>27</v>
      </c>
      <c r="C27" s="18">
        <v>2066</v>
      </c>
      <c r="D27" s="18">
        <v>-1050</v>
      </c>
      <c r="E27" s="18">
        <f t="shared" si="0"/>
        <v>1016</v>
      </c>
      <c r="F27" s="22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31.5">
      <c r="A28" s="32" t="s">
        <v>28</v>
      </c>
      <c r="B28" s="17" t="s">
        <v>29</v>
      </c>
      <c r="C28" s="18">
        <f>C29+C30</f>
        <v>1000</v>
      </c>
      <c r="D28" s="18">
        <v>0</v>
      </c>
      <c r="E28" s="18">
        <f t="shared" si="0"/>
        <v>1000</v>
      </c>
      <c r="F28" s="23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.75">
      <c r="A29" s="32" t="s">
        <v>28</v>
      </c>
      <c r="B29" s="17" t="s">
        <v>30</v>
      </c>
      <c r="C29" s="18">
        <v>238.1</v>
      </c>
      <c r="D29" s="18">
        <v>0</v>
      </c>
      <c r="E29" s="18">
        <f t="shared" si="0"/>
        <v>238.1</v>
      </c>
      <c r="F29" s="22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5.75">
      <c r="A30" s="32" t="s">
        <v>28</v>
      </c>
      <c r="B30" s="17" t="s">
        <v>31</v>
      </c>
      <c r="C30" s="18">
        <v>761.9</v>
      </c>
      <c r="D30" s="18">
        <v>0</v>
      </c>
      <c r="E30" s="18">
        <f t="shared" si="0"/>
        <v>761.9</v>
      </c>
      <c r="F30" s="22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5.75">
      <c r="A31" s="35" t="s">
        <v>32</v>
      </c>
      <c r="B31" s="36" t="s">
        <v>33</v>
      </c>
      <c r="C31" s="19">
        <f>C32+C34+C35+C33</f>
        <v>1700</v>
      </c>
      <c r="D31" s="19">
        <f>D32+D34+D35+D33</f>
        <v>44</v>
      </c>
      <c r="E31" s="19">
        <f t="shared" si="0"/>
        <v>1744</v>
      </c>
      <c r="F31" s="22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31.5">
      <c r="A32" s="32" t="s">
        <v>34</v>
      </c>
      <c r="B32" s="17" t="s">
        <v>35</v>
      </c>
      <c r="C32" s="18">
        <v>1000</v>
      </c>
      <c r="D32" s="18">
        <v>44</v>
      </c>
      <c r="E32" s="18">
        <f t="shared" si="0"/>
        <v>1044</v>
      </c>
      <c r="F32" s="23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5.75">
      <c r="A33" s="32" t="s">
        <v>34</v>
      </c>
      <c r="B33" s="17" t="s">
        <v>36</v>
      </c>
      <c r="C33" s="18"/>
      <c r="D33" s="18">
        <v>200</v>
      </c>
      <c r="E33" s="18">
        <f t="shared" si="0"/>
        <v>200</v>
      </c>
      <c r="F33" s="23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5.75">
      <c r="A34" s="32" t="s">
        <v>34</v>
      </c>
      <c r="B34" s="17" t="s">
        <v>37</v>
      </c>
      <c r="C34" s="18">
        <v>500</v>
      </c>
      <c r="D34" s="18">
        <v>0</v>
      </c>
      <c r="E34" s="18">
        <f t="shared" si="0"/>
        <v>500</v>
      </c>
      <c r="F34" s="23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5.75">
      <c r="A35" s="32" t="s">
        <v>113</v>
      </c>
      <c r="B35" s="17" t="s">
        <v>114</v>
      </c>
      <c r="C35" s="18">
        <v>200</v>
      </c>
      <c r="D35" s="18">
        <v>-200</v>
      </c>
      <c r="E35" s="18">
        <f t="shared" si="0"/>
        <v>0</v>
      </c>
      <c r="F35" s="23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5.75">
      <c r="A36" s="35" t="s">
        <v>38</v>
      </c>
      <c r="B36" s="36" t="s">
        <v>39</v>
      </c>
      <c r="C36" s="19">
        <f>C37+C40</f>
        <v>0</v>
      </c>
      <c r="D36" s="19">
        <f>D37+D40</f>
        <v>1956</v>
      </c>
      <c r="E36" s="19">
        <f t="shared" si="0"/>
        <v>1956</v>
      </c>
      <c r="F36" s="22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15.75">
      <c r="A37" s="32" t="s">
        <v>40</v>
      </c>
      <c r="B37" s="17" t="s">
        <v>37</v>
      </c>
      <c r="C37" s="18">
        <f>C38+C39+C40</f>
        <v>0</v>
      </c>
      <c r="D37" s="18">
        <f>D38+D39+D40</f>
        <v>1756</v>
      </c>
      <c r="E37" s="18">
        <f t="shared" si="0"/>
        <v>1756</v>
      </c>
      <c r="F37" s="23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31.5">
      <c r="A38" s="32" t="s">
        <v>40</v>
      </c>
      <c r="B38" s="17" t="s">
        <v>41</v>
      </c>
      <c r="C38" s="18">
        <v>0</v>
      </c>
      <c r="D38" s="18">
        <v>706</v>
      </c>
      <c r="E38" s="18">
        <f t="shared" si="0"/>
        <v>706</v>
      </c>
      <c r="F38" s="22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47.25">
      <c r="A39" s="32" t="s">
        <v>40</v>
      </c>
      <c r="B39" s="17" t="s">
        <v>42</v>
      </c>
      <c r="C39" s="18">
        <f>850-850</f>
        <v>0</v>
      </c>
      <c r="D39" s="18">
        <v>850</v>
      </c>
      <c r="E39" s="18">
        <f t="shared" si="0"/>
        <v>850</v>
      </c>
      <c r="F39" s="22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ht="31.5">
      <c r="A40" s="32" t="s">
        <v>43</v>
      </c>
      <c r="B40" s="17" t="s">
        <v>44</v>
      </c>
      <c r="C40" s="18">
        <v>0</v>
      </c>
      <c r="D40" s="18">
        <v>200</v>
      </c>
      <c r="E40" s="18">
        <f t="shared" si="0"/>
        <v>200</v>
      </c>
      <c r="F40" s="23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5.75">
      <c r="A41" s="35" t="s">
        <v>45</v>
      </c>
      <c r="B41" s="36" t="s">
        <v>46</v>
      </c>
      <c r="C41" s="19">
        <f>C42+C43</f>
        <v>200</v>
      </c>
      <c r="D41" s="19">
        <f>D42+D43</f>
        <v>-170</v>
      </c>
      <c r="E41" s="19">
        <f t="shared" si="0"/>
        <v>30</v>
      </c>
      <c r="F41" s="22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ht="15.75">
      <c r="A42" s="32" t="s">
        <v>115</v>
      </c>
      <c r="B42" s="17" t="s">
        <v>36</v>
      </c>
      <c r="C42" s="18">
        <v>200</v>
      </c>
      <c r="D42" s="18">
        <v>-200</v>
      </c>
      <c r="E42" s="18">
        <f t="shared" si="0"/>
        <v>0</v>
      </c>
      <c r="F42" s="22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ht="31.5">
      <c r="A43" s="32" t="s">
        <v>47</v>
      </c>
      <c r="B43" s="17" t="s">
        <v>48</v>
      </c>
      <c r="C43" s="18">
        <f>30-30</f>
        <v>0</v>
      </c>
      <c r="D43" s="18">
        <v>30</v>
      </c>
      <c r="E43" s="18">
        <f t="shared" si="0"/>
        <v>30</v>
      </c>
      <c r="F43" s="23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5.75">
      <c r="A44" s="35" t="s">
        <v>49</v>
      </c>
      <c r="B44" s="36" t="s">
        <v>50</v>
      </c>
      <c r="C44" s="19">
        <f>C45+C48+C49+C50+C53+C54+C55</f>
        <v>6879.9</v>
      </c>
      <c r="D44" s="19">
        <f>D45+D48+D49+D50+D53+D54+D55</f>
        <v>-2972.1000000000004</v>
      </c>
      <c r="E44" s="19">
        <f t="shared" si="0"/>
        <v>3907.7999999999993</v>
      </c>
      <c r="F44" s="22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5.75">
      <c r="A45" s="32" t="s">
        <v>51</v>
      </c>
      <c r="B45" s="17" t="s">
        <v>60</v>
      </c>
      <c r="C45" s="18">
        <f>C46+C47</f>
        <v>5153.7</v>
      </c>
      <c r="D45" s="18">
        <f>D46+D47</f>
        <v>0</v>
      </c>
      <c r="E45" s="18">
        <f t="shared" si="0"/>
        <v>5153.7</v>
      </c>
      <c r="F45" s="22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5.75">
      <c r="A46" s="32" t="s">
        <v>51</v>
      </c>
      <c r="B46" s="17" t="s">
        <v>116</v>
      </c>
      <c r="C46" s="18">
        <v>5000</v>
      </c>
      <c r="D46" s="18"/>
      <c r="E46" s="18">
        <f t="shared" si="0"/>
        <v>5000</v>
      </c>
      <c r="F46" s="22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5.75">
      <c r="A47" s="32" t="s">
        <v>51</v>
      </c>
      <c r="B47" s="17" t="s">
        <v>117</v>
      </c>
      <c r="C47" s="18">
        <v>153.7</v>
      </c>
      <c r="D47" s="18"/>
      <c r="E47" s="18">
        <f t="shared" si="0"/>
        <v>153.7</v>
      </c>
      <c r="F47" s="22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5.75">
      <c r="A48" s="32" t="s">
        <v>51</v>
      </c>
      <c r="B48" s="17" t="s">
        <v>52</v>
      </c>
      <c r="C48" s="18">
        <v>0</v>
      </c>
      <c r="D48" s="18">
        <v>122.6</v>
      </c>
      <c r="E48" s="18">
        <f t="shared" si="0"/>
        <v>122.6</v>
      </c>
      <c r="F48" s="23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5.75">
      <c r="A49" s="32" t="s">
        <v>51</v>
      </c>
      <c r="B49" s="17" t="s">
        <v>53</v>
      </c>
      <c r="C49" s="18">
        <v>0</v>
      </c>
      <c r="D49" s="18">
        <v>7</v>
      </c>
      <c r="E49" s="18">
        <f t="shared" si="0"/>
        <v>7</v>
      </c>
      <c r="F49" s="23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5.75">
      <c r="A50" s="32" t="s">
        <v>54</v>
      </c>
      <c r="B50" s="17" t="s">
        <v>55</v>
      </c>
      <c r="C50" s="18">
        <v>170</v>
      </c>
      <c r="D50" s="18">
        <v>-13.8</v>
      </c>
      <c r="E50" s="18">
        <f t="shared" si="0"/>
        <v>156.2</v>
      </c>
      <c r="F50" s="23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5.75">
      <c r="A51" s="32" t="s">
        <v>54</v>
      </c>
      <c r="B51" s="17" t="s">
        <v>30</v>
      </c>
      <c r="C51" s="18">
        <v>150</v>
      </c>
      <c r="D51" s="18">
        <v>-13.8</v>
      </c>
      <c r="E51" s="18">
        <f t="shared" si="0"/>
        <v>136.2</v>
      </c>
      <c r="F51" s="2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15.75">
      <c r="A52" s="32" t="s">
        <v>54</v>
      </c>
      <c r="B52" s="17" t="s">
        <v>56</v>
      </c>
      <c r="C52" s="18">
        <v>20</v>
      </c>
      <c r="D52" s="18">
        <v>0</v>
      </c>
      <c r="E52" s="18">
        <f t="shared" si="0"/>
        <v>20</v>
      </c>
      <c r="F52" s="22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31.5">
      <c r="A53" s="32" t="s">
        <v>57</v>
      </c>
      <c r="B53" s="17" t="s">
        <v>58</v>
      </c>
      <c r="C53" s="18">
        <v>488</v>
      </c>
      <c r="D53" s="18">
        <v>1400</v>
      </c>
      <c r="E53" s="18">
        <f t="shared" si="0"/>
        <v>1888</v>
      </c>
      <c r="F53" s="23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31.5">
      <c r="A54" s="32" t="s">
        <v>57</v>
      </c>
      <c r="B54" s="17" t="s">
        <v>59</v>
      </c>
      <c r="C54" s="18">
        <v>198.2</v>
      </c>
      <c r="D54" s="18">
        <v>0</v>
      </c>
      <c r="E54" s="18">
        <f t="shared" si="0"/>
        <v>198.2</v>
      </c>
      <c r="F54" s="23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ht="15.75">
      <c r="A55" s="32" t="s">
        <v>57</v>
      </c>
      <c r="B55" s="17" t="s">
        <v>60</v>
      </c>
      <c r="C55" s="18">
        <f>C56+C57+C58+C59+C60+C61</f>
        <v>870</v>
      </c>
      <c r="D55" s="18">
        <f>D56+D57+D58+D59+D60+D61</f>
        <v>-4487.900000000001</v>
      </c>
      <c r="E55" s="18">
        <f t="shared" si="0"/>
        <v>-3617.9000000000005</v>
      </c>
      <c r="F55" s="23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ht="15.75">
      <c r="A56" s="32" t="s">
        <v>57</v>
      </c>
      <c r="B56" s="17" t="s">
        <v>61</v>
      </c>
      <c r="C56" s="18">
        <v>370</v>
      </c>
      <c r="D56" s="18">
        <v>0</v>
      </c>
      <c r="E56" s="18">
        <f t="shared" si="0"/>
        <v>370</v>
      </c>
      <c r="F56" s="22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ht="31.5">
      <c r="A57" s="32" t="s">
        <v>57</v>
      </c>
      <c r="B57" s="17" t="s">
        <v>62</v>
      </c>
      <c r="C57" s="18">
        <v>0</v>
      </c>
      <c r="D57" s="18">
        <v>162.4</v>
      </c>
      <c r="E57" s="18">
        <f t="shared" si="0"/>
        <v>162.4</v>
      </c>
      <c r="F57" s="22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ht="31.5">
      <c r="A58" s="32" t="s">
        <v>57</v>
      </c>
      <c r="B58" s="17" t="s">
        <v>63</v>
      </c>
      <c r="C58" s="18">
        <f>5000-5000</f>
        <v>0</v>
      </c>
      <c r="D58" s="18">
        <v>-4763.6</v>
      </c>
      <c r="E58" s="18">
        <f t="shared" si="0"/>
        <v>-4763.6</v>
      </c>
      <c r="F58" s="22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31.5">
      <c r="A59" s="32" t="s">
        <v>57</v>
      </c>
      <c r="B59" s="17" t="s">
        <v>64</v>
      </c>
      <c r="C59" s="18">
        <v>0</v>
      </c>
      <c r="D59" s="18">
        <v>113.3</v>
      </c>
      <c r="E59" s="18">
        <f t="shared" si="0"/>
        <v>113.3</v>
      </c>
      <c r="F59" s="22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5.75">
      <c r="A60" s="32" t="s">
        <v>57</v>
      </c>
      <c r="B60" s="17" t="s">
        <v>65</v>
      </c>
      <c r="C60" s="18">
        <v>500</v>
      </c>
      <c r="D60" s="18">
        <v>0</v>
      </c>
      <c r="E60" s="18">
        <f t="shared" si="0"/>
        <v>500</v>
      </c>
      <c r="F60" s="22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ht="47.25">
      <c r="A61" s="32" t="s">
        <v>57</v>
      </c>
      <c r="B61" s="17" t="s">
        <v>66</v>
      </c>
      <c r="C61" s="18">
        <f>153.7-153.7</f>
        <v>0</v>
      </c>
      <c r="D61" s="18">
        <v>0</v>
      </c>
      <c r="E61" s="18">
        <f t="shared" si="0"/>
        <v>0</v>
      </c>
      <c r="F61" s="22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15.75">
      <c r="A62" s="35" t="s">
        <v>67</v>
      </c>
      <c r="B62" s="36" t="s">
        <v>68</v>
      </c>
      <c r="C62" s="19">
        <f>C63+C64</f>
        <v>1220</v>
      </c>
      <c r="D62" s="19">
        <f>D63+D64</f>
        <v>-715.4</v>
      </c>
      <c r="E62" s="19">
        <f t="shared" si="0"/>
        <v>504.6</v>
      </c>
      <c r="F62" s="22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ht="47.25">
      <c r="A63" s="32" t="s">
        <v>69</v>
      </c>
      <c r="B63" s="17" t="s">
        <v>70</v>
      </c>
      <c r="C63" s="18">
        <v>1095</v>
      </c>
      <c r="D63" s="18">
        <v>-715.4</v>
      </c>
      <c r="E63" s="18">
        <f t="shared" si="0"/>
        <v>379.6</v>
      </c>
      <c r="F63" s="23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 ht="31.5">
      <c r="A64" s="32" t="s">
        <v>71</v>
      </c>
      <c r="B64" s="17" t="s">
        <v>72</v>
      </c>
      <c r="C64" s="18">
        <v>125</v>
      </c>
      <c r="D64" s="18">
        <v>0</v>
      </c>
      <c r="E64" s="18">
        <f t="shared" si="0"/>
        <v>125</v>
      </c>
      <c r="F64" s="23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15.75">
      <c r="A65" s="35" t="s">
        <v>73</v>
      </c>
      <c r="B65" s="36" t="s">
        <v>74</v>
      </c>
      <c r="C65" s="19">
        <f>C66</f>
        <v>500</v>
      </c>
      <c r="D65" s="19">
        <f>D66</f>
        <v>0</v>
      </c>
      <c r="E65" s="19">
        <f t="shared" si="0"/>
        <v>500</v>
      </c>
      <c r="F65" s="22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ht="15.75">
      <c r="A66" s="32" t="s">
        <v>75</v>
      </c>
      <c r="B66" s="17" t="s">
        <v>76</v>
      </c>
      <c r="C66" s="18">
        <v>500</v>
      </c>
      <c r="D66" s="18">
        <v>0</v>
      </c>
      <c r="E66" s="18">
        <f t="shared" si="0"/>
        <v>500</v>
      </c>
      <c r="F66" s="23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ht="31.5">
      <c r="A67" s="33" t="s">
        <v>124</v>
      </c>
      <c r="B67" s="25" t="s">
        <v>118</v>
      </c>
      <c r="C67" s="19">
        <f>C68+C70+C95</f>
        <v>38160</v>
      </c>
      <c r="D67" s="19">
        <v>0</v>
      </c>
      <c r="E67" s="19">
        <f t="shared" si="0"/>
        <v>38160</v>
      </c>
      <c r="F67" s="22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ht="15.75">
      <c r="A68" s="35" t="s">
        <v>38</v>
      </c>
      <c r="B68" s="36" t="s">
        <v>39</v>
      </c>
      <c r="C68" s="19">
        <f>C69</f>
        <v>6911</v>
      </c>
      <c r="D68" s="19">
        <v>0</v>
      </c>
      <c r="E68" s="19">
        <f t="shared" si="0"/>
        <v>6911</v>
      </c>
      <c r="F68" s="22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ht="31.5">
      <c r="A69" s="32" t="s">
        <v>43</v>
      </c>
      <c r="B69" s="17" t="s">
        <v>77</v>
      </c>
      <c r="C69" s="18">
        <v>6911</v>
      </c>
      <c r="D69" s="18">
        <v>0</v>
      </c>
      <c r="E69" s="18">
        <f t="shared" si="0"/>
        <v>6911</v>
      </c>
      <c r="F69" s="23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5.75">
      <c r="A70" s="35" t="s">
        <v>49</v>
      </c>
      <c r="B70" s="36" t="s">
        <v>50</v>
      </c>
      <c r="C70" s="19">
        <f>C71+C72+C73+C74+C78+C79+C80+C81+C83+C84+C90+C91+C92+C93+C94+C82</f>
        <v>18028</v>
      </c>
      <c r="D70" s="19">
        <f>D71+D72+D73+D74+D78+D79+D80+D81+D83+D84+D90+D91+D92+D93+D94+D82</f>
        <v>12899</v>
      </c>
      <c r="E70" s="19">
        <f t="shared" si="0"/>
        <v>30927</v>
      </c>
      <c r="F70" s="22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ht="47.25">
      <c r="A71" s="32" t="s">
        <v>101</v>
      </c>
      <c r="B71" s="17" t="s">
        <v>119</v>
      </c>
      <c r="C71" s="18">
        <v>4400</v>
      </c>
      <c r="D71" s="18"/>
      <c r="E71" s="18">
        <f t="shared" si="0"/>
        <v>4400</v>
      </c>
      <c r="F71" s="22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ht="15.75">
      <c r="A72" s="32" t="s">
        <v>51</v>
      </c>
      <c r="B72" s="17" t="s">
        <v>78</v>
      </c>
      <c r="C72" s="18">
        <v>1400</v>
      </c>
      <c r="D72" s="18">
        <v>-1400</v>
      </c>
      <c r="E72" s="18">
        <f t="shared" si="0"/>
        <v>0</v>
      </c>
      <c r="F72" s="23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15.75">
      <c r="A73" s="32" t="s">
        <v>51</v>
      </c>
      <c r="B73" s="17" t="s">
        <v>79</v>
      </c>
      <c r="C73" s="18">
        <v>1700</v>
      </c>
      <c r="D73" s="18">
        <v>-1700</v>
      </c>
      <c r="E73" s="18">
        <f t="shared" si="0"/>
        <v>0</v>
      </c>
      <c r="F73" s="23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ht="15.75">
      <c r="A74" s="32" t="s">
        <v>51</v>
      </c>
      <c r="B74" s="17" t="s">
        <v>60</v>
      </c>
      <c r="C74" s="18">
        <f>C75+C76+C77</f>
        <v>8499</v>
      </c>
      <c r="D74" s="18">
        <f>D75+D76+D77</f>
        <v>0</v>
      </c>
      <c r="E74" s="18">
        <f t="shared" si="0"/>
        <v>8499</v>
      </c>
      <c r="F74" s="23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31.5">
      <c r="A75" s="32" t="s">
        <v>51</v>
      </c>
      <c r="B75" s="17" t="s">
        <v>120</v>
      </c>
      <c r="C75" s="18">
        <v>1149</v>
      </c>
      <c r="D75" s="18"/>
      <c r="E75" s="18">
        <f t="shared" si="0"/>
        <v>1149</v>
      </c>
      <c r="F75" s="23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1:17" ht="31.5">
      <c r="A76" s="32" t="s">
        <v>51</v>
      </c>
      <c r="B76" s="17" t="s">
        <v>121</v>
      </c>
      <c r="C76" s="18">
        <v>5524</v>
      </c>
      <c r="D76" s="18"/>
      <c r="E76" s="18">
        <f t="shared" si="0"/>
        <v>5524</v>
      </c>
      <c r="F76" s="23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7" ht="47.25">
      <c r="A77" s="32" t="s">
        <v>51</v>
      </c>
      <c r="B77" s="17" t="s">
        <v>122</v>
      </c>
      <c r="C77" s="18">
        <v>1826</v>
      </c>
      <c r="D77" s="18"/>
      <c r="E77" s="18">
        <f t="shared" si="0"/>
        <v>1826</v>
      </c>
      <c r="F77" s="23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</row>
    <row r="78" spans="1:17" ht="15.75">
      <c r="A78" s="32" t="s">
        <v>51</v>
      </c>
      <c r="B78" s="17" t="s">
        <v>52</v>
      </c>
      <c r="C78" s="18">
        <v>108</v>
      </c>
      <c r="D78" s="18">
        <v>-108</v>
      </c>
      <c r="E78" s="18">
        <f t="shared" si="0"/>
        <v>0</v>
      </c>
      <c r="F78" s="23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1:17" ht="31.5">
      <c r="A79" s="32" t="s">
        <v>51</v>
      </c>
      <c r="B79" s="17" t="s">
        <v>80</v>
      </c>
      <c r="C79" s="18">
        <v>400</v>
      </c>
      <c r="D79" s="18">
        <v>-400</v>
      </c>
      <c r="E79" s="18">
        <f t="shared" si="0"/>
        <v>0</v>
      </c>
      <c r="F79" s="23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ht="15.75">
      <c r="A80" s="32" t="s">
        <v>51</v>
      </c>
      <c r="B80" s="17" t="s">
        <v>81</v>
      </c>
      <c r="C80" s="18">
        <v>200</v>
      </c>
      <c r="D80" s="18">
        <v>-200</v>
      </c>
      <c r="E80" s="18">
        <f aca="true" t="shared" si="1" ref="E80:E137">C80+D80</f>
        <v>0</v>
      </c>
      <c r="F80" s="23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1:17" ht="15.75">
      <c r="A81" s="32" t="s">
        <v>57</v>
      </c>
      <c r="B81" s="17" t="s">
        <v>78</v>
      </c>
      <c r="C81" s="18">
        <v>0</v>
      </c>
      <c r="D81" s="18">
        <v>1400</v>
      </c>
      <c r="E81" s="18">
        <f t="shared" si="1"/>
        <v>1400</v>
      </c>
      <c r="F81" s="23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7" ht="15.75">
      <c r="A82" s="32" t="s">
        <v>51</v>
      </c>
      <c r="B82" s="17" t="s">
        <v>53</v>
      </c>
      <c r="C82" s="18">
        <v>1000</v>
      </c>
      <c r="D82" s="18">
        <v>-1000</v>
      </c>
      <c r="E82" s="18">
        <f t="shared" si="1"/>
        <v>0</v>
      </c>
      <c r="F82" s="23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1:17" ht="15.75">
      <c r="A83" s="32" t="s">
        <v>57</v>
      </c>
      <c r="B83" s="17" t="s">
        <v>79</v>
      </c>
      <c r="C83" s="18">
        <v>0</v>
      </c>
      <c r="D83" s="18">
        <v>1700</v>
      </c>
      <c r="E83" s="18">
        <f t="shared" si="1"/>
        <v>1700</v>
      </c>
      <c r="F83" s="23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17" ht="15.75">
      <c r="A84" s="32" t="s">
        <v>57</v>
      </c>
      <c r="B84" s="17" t="s">
        <v>60</v>
      </c>
      <c r="C84" s="18">
        <f>C85+C86+C87+C88+C89</f>
        <v>65</v>
      </c>
      <c r="D84" s="18">
        <f>D85+D86+D87+D88+D89</f>
        <v>12899</v>
      </c>
      <c r="E84" s="18">
        <f t="shared" si="1"/>
        <v>12964</v>
      </c>
      <c r="F84" s="23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1:17" ht="31.5">
      <c r="A85" s="32" t="s">
        <v>57</v>
      </c>
      <c r="B85" s="17" t="s">
        <v>82</v>
      </c>
      <c r="C85" s="18">
        <f>1149-1149</f>
        <v>0</v>
      </c>
      <c r="D85" s="18">
        <v>1149</v>
      </c>
      <c r="E85" s="18">
        <f t="shared" si="1"/>
        <v>1149</v>
      </c>
      <c r="F85" s="22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ht="31.5">
      <c r="A86" s="32" t="s">
        <v>57</v>
      </c>
      <c r="B86" s="17" t="s">
        <v>62</v>
      </c>
      <c r="C86" s="18">
        <f>4400-4400</f>
        <v>0</v>
      </c>
      <c r="D86" s="18">
        <v>4400</v>
      </c>
      <c r="E86" s="18">
        <f t="shared" si="1"/>
        <v>4400</v>
      </c>
      <c r="F86" s="22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ht="31.5">
      <c r="A87" s="32" t="s">
        <v>57</v>
      </c>
      <c r="B87" s="17" t="s">
        <v>63</v>
      </c>
      <c r="C87" s="18">
        <f>5524-5524</f>
        <v>0</v>
      </c>
      <c r="D87" s="18">
        <v>5524</v>
      </c>
      <c r="E87" s="18">
        <f t="shared" si="1"/>
        <v>5524</v>
      </c>
      <c r="F87" s="22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ht="47.25">
      <c r="A88" s="32" t="s">
        <v>57</v>
      </c>
      <c r="B88" s="17" t="s">
        <v>83</v>
      </c>
      <c r="C88" s="18">
        <f>1826-1826</f>
        <v>0</v>
      </c>
      <c r="D88" s="18">
        <v>1826</v>
      </c>
      <c r="E88" s="18">
        <f t="shared" si="1"/>
        <v>1826</v>
      </c>
      <c r="F88" s="22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ht="15.75">
      <c r="A89" s="32" t="s">
        <v>57</v>
      </c>
      <c r="B89" s="17" t="s">
        <v>84</v>
      </c>
      <c r="C89" s="18">
        <v>65</v>
      </c>
      <c r="D89" s="18">
        <v>0</v>
      </c>
      <c r="E89" s="18">
        <f t="shared" si="1"/>
        <v>65</v>
      </c>
      <c r="F89" s="22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ht="15.75">
      <c r="A90" s="32" t="s">
        <v>57</v>
      </c>
      <c r="B90" s="17" t="s">
        <v>52</v>
      </c>
      <c r="C90" s="18">
        <v>0</v>
      </c>
      <c r="D90" s="18">
        <v>108</v>
      </c>
      <c r="E90" s="18">
        <f t="shared" si="1"/>
        <v>108</v>
      </c>
      <c r="F90" s="23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1:17" ht="15.75">
      <c r="A91" s="32" t="s">
        <v>57</v>
      </c>
      <c r="B91" s="17" t="s">
        <v>53</v>
      </c>
      <c r="C91" s="18">
        <f>1000-1000</f>
        <v>0</v>
      </c>
      <c r="D91" s="18">
        <v>1000</v>
      </c>
      <c r="E91" s="18">
        <f t="shared" si="1"/>
        <v>1000</v>
      </c>
      <c r="F91" s="23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1:17" ht="31.5">
      <c r="A92" s="32" t="s">
        <v>57</v>
      </c>
      <c r="B92" s="17" t="s">
        <v>80</v>
      </c>
      <c r="C92" s="18">
        <v>0</v>
      </c>
      <c r="D92" s="18">
        <v>400</v>
      </c>
      <c r="E92" s="18">
        <f t="shared" si="1"/>
        <v>400</v>
      </c>
      <c r="F92" s="23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ht="15.75">
      <c r="A93" s="32" t="s">
        <v>57</v>
      </c>
      <c r="B93" s="17" t="s">
        <v>81</v>
      </c>
      <c r="C93" s="18">
        <v>0</v>
      </c>
      <c r="D93" s="18">
        <v>200</v>
      </c>
      <c r="E93" s="18">
        <f t="shared" si="1"/>
        <v>200</v>
      </c>
      <c r="F93" s="23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ht="31.5">
      <c r="A94" s="32" t="s">
        <v>57</v>
      </c>
      <c r="B94" s="17" t="s">
        <v>85</v>
      </c>
      <c r="C94" s="18">
        <v>256</v>
      </c>
      <c r="D94" s="18">
        <v>0</v>
      </c>
      <c r="E94" s="18">
        <f t="shared" si="1"/>
        <v>256</v>
      </c>
      <c r="F94" s="23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ht="31.5">
      <c r="A95" s="35" t="s">
        <v>86</v>
      </c>
      <c r="B95" s="36" t="s">
        <v>87</v>
      </c>
      <c r="C95" s="19">
        <f>C96+C97+C98+C99+C100+C101+C102+C103+C104+C105+C106+C107+C108+C109+C110+C111+C112+C113</f>
        <v>13221</v>
      </c>
      <c r="D95" s="19">
        <v>0</v>
      </c>
      <c r="E95" s="19">
        <f t="shared" si="1"/>
        <v>13221</v>
      </c>
      <c r="F95" s="22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ht="15.75">
      <c r="A96" s="32" t="s">
        <v>105</v>
      </c>
      <c r="B96" s="17" t="s">
        <v>89</v>
      </c>
      <c r="C96" s="18">
        <v>219</v>
      </c>
      <c r="D96" s="18">
        <v>-219</v>
      </c>
      <c r="E96" s="18">
        <f t="shared" si="1"/>
        <v>0</v>
      </c>
      <c r="F96" s="22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ht="15.75">
      <c r="A97" s="32" t="s">
        <v>88</v>
      </c>
      <c r="B97" s="17" t="s">
        <v>89</v>
      </c>
      <c r="C97" s="18">
        <f>219-219</f>
        <v>0</v>
      </c>
      <c r="D97" s="18">
        <v>219</v>
      </c>
      <c r="E97" s="18">
        <f t="shared" si="1"/>
        <v>219</v>
      </c>
      <c r="F97" s="23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ht="15.75">
      <c r="A98" s="32" t="s">
        <v>105</v>
      </c>
      <c r="B98" s="17" t="s">
        <v>90</v>
      </c>
      <c r="C98" s="18">
        <v>300</v>
      </c>
      <c r="D98" s="18">
        <v>-300</v>
      </c>
      <c r="E98" s="18">
        <f t="shared" si="1"/>
        <v>0</v>
      </c>
      <c r="F98" s="23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1:17" ht="15.75">
      <c r="A99" s="32" t="s">
        <v>88</v>
      </c>
      <c r="B99" s="17" t="s">
        <v>90</v>
      </c>
      <c r="C99" s="18">
        <f>300-300</f>
        <v>0</v>
      </c>
      <c r="D99" s="18">
        <v>300</v>
      </c>
      <c r="E99" s="18">
        <f t="shared" si="1"/>
        <v>300</v>
      </c>
      <c r="F99" s="23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ht="15.75">
      <c r="A100" s="32" t="s">
        <v>105</v>
      </c>
      <c r="B100" s="17" t="s">
        <v>91</v>
      </c>
      <c r="C100" s="18">
        <v>394</v>
      </c>
      <c r="D100" s="18">
        <v>-394</v>
      </c>
      <c r="E100" s="18">
        <f t="shared" si="1"/>
        <v>0</v>
      </c>
      <c r="F100" s="23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ht="15.75">
      <c r="A101" s="32" t="s">
        <v>88</v>
      </c>
      <c r="B101" s="17" t="s">
        <v>91</v>
      </c>
      <c r="C101" s="18">
        <f>394-394</f>
        <v>0</v>
      </c>
      <c r="D101" s="18">
        <v>394</v>
      </c>
      <c r="E101" s="18">
        <f t="shared" si="1"/>
        <v>394</v>
      </c>
      <c r="F101" s="23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ht="15.75">
      <c r="A102" s="32" t="s">
        <v>105</v>
      </c>
      <c r="B102" s="17" t="s">
        <v>92</v>
      </c>
      <c r="C102" s="18">
        <v>200</v>
      </c>
      <c r="D102" s="18">
        <v>-200</v>
      </c>
      <c r="E102" s="18">
        <f t="shared" si="1"/>
        <v>0</v>
      </c>
      <c r="F102" s="23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 ht="15.75">
      <c r="A103" s="32" t="s">
        <v>88</v>
      </c>
      <c r="B103" s="17" t="s">
        <v>92</v>
      </c>
      <c r="C103" s="18">
        <f>200-200</f>
        <v>0</v>
      </c>
      <c r="D103" s="18">
        <v>200</v>
      </c>
      <c r="E103" s="18">
        <f t="shared" si="1"/>
        <v>200</v>
      </c>
      <c r="F103" s="23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1:17" ht="31.5">
      <c r="A104" s="32" t="s">
        <v>105</v>
      </c>
      <c r="B104" s="17" t="s">
        <v>93</v>
      </c>
      <c r="C104" s="18">
        <v>1000</v>
      </c>
      <c r="D104" s="18">
        <v>-1000</v>
      </c>
      <c r="E104" s="18">
        <f t="shared" si="1"/>
        <v>0</v>
      </c>
      <c r="F104" s="23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1:17" ht="31.5">
      <c r="A105" s="32" t="s">
        <v>88</v>
      </c>
      <c r="B105" s="17" t="s">
        <v>93</v>
      </c>
      <c r="C105" s="18">
        <f>1000-1000</f>
        <v>0</v>
      </c>
      <c r="D105" s="18">
        <v>1000</v>
      </c>
      <c r="E105" s="18">
        <f t="shared" si="1"/>
        <v>1000</v>
      </c>
      <c r="F105" s="23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1:17" ht="31.5">
      <c r="A106" s="32" t="s">
        <v>105</v>
      </c>
      <c r="B106" s="17" t="s">
        <v>94</v>
      </c>
      <c r="C106" s="18">
        <v>5000</v>
      </c>
      <c r="D106" s="18">
        <v>-5000</v>
      </c>
      <c r="E106" s="18">
        <f t="shared" si="1"/>
        <v>0</v>
      </c>
      <c r="F106" s="23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ht="31.5">
      <c r="A107" s="32" t="s">
        <v>88</v>
      </c>
      <c r="B107" s="17" t="s">
        <v>94</v>
      </c>
      <c r="C107" s="18">
        <f>5000-5000</f>
        <v>0</v>
      </c>
      <c r="D107" s="18">
        <v>5000</v>
      </c>
      <c r="E107" s="18">
        <f t="shared" si="1"/>
        <v>5000</v>
      </c>
      <c r="F107" s="23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15.75">
      <c r="A108" s="32" t="s">
        <v>105</v>
      </c>
      <c r="B108" s="17" t="s">
        <v>95</v>
      </c>
      <c r="C108" s="18">
        <v>308</v>
      </c>
      <c r="D108" s="18">
        <v>-308</v>
      </c>
      <c r="E108" s="18">
        <f t="shared" si="1"/>
        <v>0</v>
      </c>
      <c r="F108" s="23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15.75">
      <c r="A109" s="32" t="s">
        <v>88</v>
      </c>
      <c r="B109" s="17" t="s">
        <v>95</v>
      </c>
      <c r="C109" s="18">
        <f>308-308</f>
        <v>0</v>
      </c>
      <c r="D109" s="18">
        <v>308</v>
      </c>
      <c r="E109" s="18">
        <f t="shared" si="1"/>
        <v>308</v>
      </c>
      <c r="F109" s="23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31.5">
      <c r="A110" s="32" t="s">
        <v>105</v>
      </c>
      <c r="B110" s="17" t="s">
        <v>96</v>
      </c>
      <c r="C110" s="18">
        <v>2700</v>
      </c>
      <c r="D110" s="18">
        <v>-2700</v>
      </c>
      <c r="E110" s="18">
        <f t="shared" si="1"/>
        <v>0</v>
      </c>
      <c r="F110" s="23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ht="31.5">
      <c r="A111" s="32" t="s">
        <v>88</v>
      </c>
      <c r="B111" s="17" t="s">
        <v>96</v>
      </c>
      <c r="C111" s="18">
        <f>2700-2700</f>
        <v>0</v>
      </c>
      <c r="D111" s="18">
        <v>2700</v>
      </c>
      <c r="E111" s="18">
        <f t="shared" si="1"/>
        <v>2700</v>
      </c>
      <c r="F111" s="23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ht="15.75">
      <c r="A112" s="32" t="s">
        <v>105</v>
      </c>
      <c r="B112" s="17" t="s">
        <v>97</v>
      </c>
      <c r="C112" s="18">
        <v>3100</v>
      </c>
      <c r="D112" s="18">
        <v>-3100</v>
      </c>
      <c r="E112" s="18">
        <f t="shared" si="1"/>
        <v>0</v>
      </c>
      <c r="F112" s="23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1:17" ht="15.75">
      <c r="A113" s="32" t="s">
        <v>88</v>
      </c>
      <c r="B113" s="17" t="s">
        <v>97</v>
      </c>
      <c r="C113" s="18">
        <f>3100-3100</f>
        <v>0</v>
      </c>
      <c r="D113" s="18">
        <v>3100</v>
      </c>
      <c r="E113" s="18">
        <f t="shared" si="1"/>
        <v>3100</v>
      </c>
      <c r="F113" s="23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1:17" ht="31.5">
      <c r="A114" s="33" t="s">
        <v>125</v>
      </c>
      <c r="B114" s="24" t="s">
        <v>98</v>
      </c>
      <c r="C114" s="18">
        <f>C115</f>
        <v>0</v>
      </c>
      <c r="D114" s="19">
        <f>D115</f>
        <v>80</v>
      </c>
      <c r="E114" s="19">
        <f t="shared" si="1"/>
        <v>80</v>
      </c>
      <c r="F114" s="22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ht="31.5">
      <c r="A115" s="35" t="s">
        <v>21</v>
      </c>
      <c r="B115" s="36" t="s">
        <v>22</v>
      </c>
      <c r="C115" s="19">
        <f>C116</f>
        <v>0</v>
      </c>
      <c r="D115" s="19">
        <f>D116</f>
        <v>80</v>
      </c>
      <c r="E115" s="19">
        <f t="shared" si="1"/>
        <v>80</v>
      </c>
      <c r="F115" s="22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ht="47.25">
      <c r="A116" s="32" t="s">
        <v>23</v>
      </c>
      <c r="B116" s="17" t="s">
        <v>99</v>
      </c>
      <c r="C116" s="18">
        <v>0</v>
      </c>
      <c r="D116" s="18">
        <v>80</v>
      </c>
      <c r="E116" s="18">
        <f t="shared" si="1"/>
        <v>80</v>
      </c>
      <c r="F116" s="23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1:17" ht="31.5">
      <c r="A117" s="33" t="s">
        <v>126</v>
      </c>
      <c r="B117" s="24" t="s">
        <v>100</v>
      </c>
      <c r="C117" s="19">
        <f>C118+C125</f>
        <v>2598.8</v>
      </c>
      <c r="D117" s="19">
        <f>D118+D125</f>
        <v>-97.70000000000006</v>
      </c>
      <c r="E117" s="19">
        <f t="shared" si="1"/>
        <v>2501.1</v>
      </c>
      <c r="F117" s="22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ht="15.75">
      <c r="A118" s="35" t="s">
        <v>49</v>
      </c>
      <c r="B118" s="36" t="s">
        <v>50</v>
      </c>
      <c r="C118" s="19">
        <f>C119+C120+C121+C124</f>
        <v>1815.5</v>
      </c>
      <c r="D118" s="19">
        <f>D119+D120+D121+D124</f>
        <v>-122.00000000000006</v>
      </c>
      <c r="E118" s="19">
        <f t="shared" si="1"/>
        <v>1693.5</v>
      </c>
      <c r="F118" s="22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ht="31.5">
      <c r="A119" s="32" t="s">
        <v>101</v>
      </c>
      <c r="B119" s="17" t="s">
        <v>102</v>
      </c>
      <c r="C119" s="18">
        <v>642</v>
      </c>
      <c r="D119" s="18">
        <v>179.5</v>
      </c>
      <c r="E119" s="18">
        <f t="shared" si="1"/>
        <v>821.5</v>
      </c>
      <c r="F119" s="23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5.75">
      <c r="A120" s="32" t="s">
        <v>51</v>
      </c>
      <c r="B120" s="17" t="s">
        <v>79</v>
      </c>
      <c r="C120" s="18">
        <v>35</v>
      </c>
      <c r="D120" s="18">
        <v>0</v>
      </c>
      <c r="E120" s="18">
        <f t="shared" si="1"/>
        <v>35</v>
      </c>
      <c r="F120" s="23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ht="15.75">
      <c r="A121" s="32" t="s">
        <v>51</v>
      </c>
      <c r="B121" s="17" t="s">
        <v>60</v>
      </c>
      <c r="C121" s="18">
        <f>C122+C123</f>
        <v>1138.5</v>
      </c>
      <c r="D121" s="18">
        <f>D122+D123</f>
        <v>-317.50000000000006</v>
      </c>
      <c r="E121" s="18">
        <f t="shared" si="1"/>
        <v>821</v>
      </c>
      <c r="F121" s="23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.75">
      <c r="A122" s="32" t="s">
        <v>51</v>
      </c>
      <c r="B122" s="17" t="s">
        <v>103</v>
      </c>
      <c r="C122" s="18">
        <v>567.3</v>
      </c>
      <c r="D122" s="18">
        <v>253.7</v>
      </c>
      <c r="E122" s="18">
        <f t="shared" si="1"/>
        <v>821</v>
      </c>
      <c r="F122" s="22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ht="31.5">
      <c r="A123" s="32" t="s">
        <v>51</v>
      </c>
      <c r="B123" s="17" t="s">
        <v>82</v>
      </c>
      <c r="C123" s="18">
        <v>571.2</v>
      </c>
      <c r="D123" s="18">
        <v>-571.2</v>
      </c>
      <c r="E123" s="18">
        <f t="shared" si="1"/>
        <v>0</v>
      </c>
      <c r="F123" s="22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17" ht="15.75">
      <c r="A124" s="32" t="s">
        <v>57</v>
      </c>
      <c r="B124" s="17" t="s">
        <v>104</v>
      </c>
      <c r="C124" s="18">
        <v>0</v>
      </c>
      <c r="D124" s="18">
        <v>16</v>
      </c>
      <c r="E124" s="18">
        <f t="shared" si="1"/>
        <v>16</v>
      </c>
      <c r="F124" s="23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ht="31.5">
      <c r="A125" s="35" t="s">
        <v>86</v>
      </c>
      <c r="B125" s="36" t="s">
        <v>87</v>
      </c>
      <c r="C125" s="19">
        <f>C126+C127+C128+C129+C130+C131</f>
        <v>783.3</v>
      </c>
      <c r="D125" s="19">
        <v>24.3</v>
      </c>
      <c r="E125" s="19">
        <f t="shared" si="1"/>
        <v>807.5999999999999</v>
      </c>
      <c r="F125" s="22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1:17" ht="15.75">
      <c r="A126" s="32" t="s">
        <v>105</v>
      </c>
      <c r="B126" s="17" t="s">
        <v>91</v>
      </c>
      <c r="C126" s="18">
        <v>56.3</v>
      </c>
      <c r="D126" s="18">
        <v>10.1</v>
      </c>
      <c r="E126" s="18">
        <f t="shared" si="1"/>
        <v>66.39999999999999</v>
      </c>
      <c r="F126" s="23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ht="15.75">
      <c r="A127" s="32" t="s">
        <v>105</v>
      </c>
      <c r="B127" s="17" t="s">
        <v>106</v>
      </c>
      <c r="C127" s="18">
        <v>16</v>
      </c>
      <c r="D127" s="18">
        <v>0</v>
      </c>
      <c r="E127" s="18">
        <f t="shared" si="1"/>
        <v>16</v>
      </c>
      <c r="F127" s="23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ht="15.75">
      <c r="A128" s="32" t="s">
        <v>105</v>
      </c>
      <c r="B128" s="17" t="s">
        <v>107</v>
      </c>
      <c r="C128" s="18">
        <v>0</v>
      </c>
      <c r="D128" s="18">
        <v>99</v>
      </c>
      <c r="E128" s="18">
        <f t="shared" si="1"/>
        <v>99</v>
      </c>
      <c r="F128" s="23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ht="15.75">
      <c r="A129" s="32" t="s">
        <v>105</v>
      </c>
      <c r="B129" s="17" t="s">
        <v>95</v>
      </c>
      <c r="C129" s="18">
        <v>6</v>
      </c>
      <c r="D129" s="18">
        <v>0</v>
      </c>
      <c r="E129" s="18">
        <f t="shared" si="1"/>
        <v>6</v>
      </c>
      <c r="F129" s="23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ht="15.75">
      <c r="A130" s="32" t="s">
        <v>105</v>
      </c>
      <c r="B130" s="17" t="s">
        <v>108</v>
      </c>
      <c r="C130" s="18">
        <v>499</v>
      </c>
      <c r="D130" s="18">
        <v>-94.8</v>
      </c>
      <c r="E130" s="18">
        <f t="shared" si="1"/>
        <v>404.2</v>
      </c>
      <c r="F130" s="23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ht="15.75">
      <c r="A131" s="32" t="s">
        <v>105</v>
      </c>
      <c r="B131" s="17" t="s">
        <v>97</v>
      </c>
      <c r="C131" s="18">
        <v>206</v>
      </c>
      <c r="D131" s="18">
        <v>10</v>
      </c>
      <c r="E131" s="18">
        <f t="shared" si="1"/>
        <v>216</v>
      </c>
      <c r="F131" s="23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ht="31.5">
      <c r="A132" s="33" t="s">
        <v>128</v>
      </c>
      <c r="B132" s="24" t="s">
        <v>132</v>
      </c>
      <c r="C132" s="18">
        <f>C133+C135</f>
        <v>0</v>
      </c>
      <c r="D132" s="19">
        <f>D133+D135</f>
        <v>363.87</v>
      </c>
      <c r="E132" s="19">
        <f t="shared" si="1"/>
        <v>363.87</v>
      </c>
      <c r="F132" s="22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1:17" ht="15.75">
      <c r="A133" s="35" t="s">
        <v>38</v>
      </c>
      <c r="B133" s="36" t="s">
        <v>39</v>
      </c>
      <c r="C133" s="19">
        <f>C134</f>
        <v>0</v>
      </c>
      <c r="D133" s="19">
        <v>342</v>
      </c>
      <c r="E133" s="19">
        <f t="shared" si="1"/>
        <v>342</v>
      </c>
      <c r="F133" s="22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1:17" ht="47.25">
      <c r="A134" s="32" t="s">
        <v>43</v>
      </c>
      <c r="B134" s="17" t="s">
        <v>109</v>
      </c>
      <c r="C134" s="18">
        <v>0</v>
      </c>
      <c r="D134" s="18">
        <v>342</v>
      </c>
      <c r="E134" s="18">
        <f t="shared" si="1"/>
        <v>342</v>
      </c>
      <c r="F134" s="23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5.75">
      <c r="A135" s="35" t="s">
        <v>49</v>
      </c>
      <c r="B135" s="36" t="s">
        <v>50</v>
      </c>
      <c r="C135" s="19">
        <f>C136</f>
        <v>0</v>
      </c>
      <c r="D135" s="19">
        <v>21.87</v>
      </c>
      <c r="E135" s="19">
        <f t="shared" si="1"/>
        <v>21.87</v>
      </c>
      <c r="F135" s="22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1:17" ht="31.5">
      <c r="A136" s="32" t="s">
        <v>51</v>
      </c>
      <c r="B136" s="17" t="s">
        <v>110</v>
      </c>
      <c r="C136" s="18">
        <v>0</v>
      </c>
      <c r="D136" s="18">
        <v>21.87</v>
      </c>
      <c r="E136" s="18">
        <f t="shared" si="1"/>
        <v>21.87</v>
      </c>
      <c r="F136" s="23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ht="15.75">
      <c r="A137" s="32"/>
      <c r="B137" s="24" t="s">
        <v>111</v>
      </c>
      <c r="C137" s="19">
        <f>C15+C67+C114+C117+C132</f>
        <v>63493.4</v>
      </c>
      <c r="D137" s="19">
        <f>D15+D67+D114+D117+D132</f>
        <v>-1041.3300000000004</v>
      </c>
      <c r="E137" s="19">
        <f t="shared" si="1"/>
        <v>62452.07</v>
      </c>
      <c r="F137" s="23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ht="15.75">
      <c r="E138" s="39" t="s">
        <v>135</v>
      </c>
    </row>
    <row r="139" spans="1:5" ht="15" hidden="1">
      <c r="A139" s="26"/>
      <c r="B139" s="26"/>
      <c r="C139" s="26"/>
      <c r="D139" s="26"/>
      <c r="E139" s="26"/>
    </row>
    <row r="140" spans="1:5" ht="15" hidden="1">
      <c r="A140" s="26"/>
      <c r="B140" s="26"/>
      <c r="C140" s="26"/>
      <c r="D140" s="26"/>
      <c r="E140" s="26"/>
    </row>
    <row r="141" spans="1:5" ht="15" hidden="1">
      <c r="A141" s="26"/>
      <c r="B141" s="26"/>
      <c r="C141" s="26"/>
      <c r="D141" s="26"/>
      <c r="E141" s="26"/>
    </row>
    <row r="142" spans="1:5" ht="15.75">
      <c r="A142" s="37" t="s">
        <v>130</v>
      </c>
      <c r="B142" s="26"/>
      <c r="C142" s="26"/>
      <c r="D142" s="26"/>
      <c r="E142" s="26"/>
    </row>
    <row r="143" spans="1:8" ht="12.75" customHeight="1">
      <c r="A143" s="37">
        <v>773858</v>
      </c>
      <c r="B143" s="12"/>
      <c r="C143" s="27"/>
      <c r="D143" s="27"/>
      <c r="E143" s="28"/>
      <c r="F143" s="2"/>
      <c r="G143" s="1"/>
      <c r="H143" s="1"/>
    </row>
    <row r="144" spans="1:5" ht="15.75">
      <c r="A144" s="37" t="s">
        <v>131</v>
      </c>
      <c r="B144" s="26"/>
      <c r="C144" s="26"/>
      <c r="D144" s="26"/>
      <c r="E144" s="26"/>
    </row>
    <row r="145" spans="1:5" ht="15.75">
      <c r="A145" s="37">
        <v>773887</v>
      </c>
      <c r="B145" s="26"/>
      <c r="C145" s="26"/>
      <c r="D145" s="26"/>
      <c r="E145" s="26"/>
    </row>
    <row r="146" ht="15.75">
      <c r="A146" s="14" t="s">
        <v>134</v>
      </c>
    </row>
    <row r="153" ht="15.75">
      <c r="B153" s="38"/>
    </row>
    <row r="197" ht="15.75" hidden="1"/>
    <row r="199" ht="15.75">
      <c r="B199" s="12"/>
    </row>
    <row r="200" ht="15.75">
      <c r="B200" s="26"/>
    </row>
    <row r="201" ht="15.75">
      <c r="B201" s="26"/>
    </row>
    <row r="202" ht="15.75">
      <c r="B202"/>
    </row>
  </sheetData>
  <mergeCells count="1">
    <mergeCell ref="B5:D5"/>
  </mergeCells>
  <printOptions/>
  <pageMargins left="0.984251968503937" right="0.1968503937007874" top="0.3937007874015748" bottom="0.3937007874015748" header="0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2008-03-31T10:01:56Z</cp:lastPrinted>
  <dcterms:created xsi:type="dcterms:W3CDTF">2005-12-28T19:43:42Z</dcterms:created>
  <dcterms:modified xsi:type="dcterms:W3CDTF">2008-04-03T06:44:51Z</dcterms:modified>
  <cp:category/>
  <cp:version/>
  <cp:contentType/>
  <cp:contentStatus/>
</cp:coreProperties>
</file>